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100" windowHeight="7560" activeTab="1"/>
  </bookViews>
  <sheets>
    <sheet name="расчёт норматива в первый сезон" sheetId="1" r:id="rId1"/>
    <sheet name="старт 1 сезона" sheetId="2" r:id="rId2"/>
  </sheets>
  <definedNames>
    <definedName name="_xlnm._FilterDatabase" localSheetId="1" hidden="1">'старт 1 сезона'!$A$1:$Q$323</definedName>
  </definedNames>
  <calcPr fullCalcOnLoad="1"/>
</workbook>
</file>

<file path=xl/sharedStrings.xml><?xml version="1.0" encoding="utf-8"?>
<sst xmlns="http://schemas.openxmlformats.org/spreadsheetml/2006/main" count="1385" uniqueCount="530">
  <si>
    <t>Muresan, Gabriel</t>
  </si>
  <si>
    <t>Tom</t>
  </si>
  <si>
    <t>Holenda, Jan</t>
  </si>
  <si>
    <t>Jiranek, Martin</t>
  </si>
  <si>
    <t>Milanov, Zhivko</t>
  </si>
  <si>
    <t>Salata, Kornel</t>
  </si>
  <si>
    <t>Pinter, Adam</t>
  </si>
  <si>
    <t>Omeljanchuk, Sergey</t>
  </si>
  <si>
    <t>Rykov, Vladimir</t>
  </si>
  <si>
    <t>Nikolov, Plamen</t>
  </si>
  <si>
    <t>Golyshev, Pavel</t>
  </si>
  <si>
    <t>Aravin, Alexey</t>
  </si>
  <si>
    <t>Astafjev, Maxim</t>
  </si>
  <si>
    <t>Kisenkov, Vladimir</t>
  </si>
  <si>
    <t>Starikov, Evgeny</t>
  </si>
  <si>
    <t>США</t>
  </si>
  <si>
    <t>Ignatovich, Pavel</t>
  </si>
  <si>
    <t>Panchenko, Kirill</t>
  </si>
  <si>
    <t>Sorokin, Valery</t>
  </si>
  <si>
    <t>Bardachou, Maksim</t>
  </si>
  <si>
    <t>D LC, M L</t>
  </si>
  <si>
    <t>Portnyagin, Igor</t>
  </si>
  <si>
    <t>Bazhenov, Nikita</t>
  </si>
  <si>
    <t>Ottesen, Solvi</t>
  </si>
  <si>
    <t>Исландия</t>
  </si>
  <si>
    <t>Ural</t>
  </si>
  <si>
    <t>Koman, Vladimir</t>
  </si>
  <si>
    <t>Венгрия / Украина</t>
  </si>
  <si>
    <t>Belozerov, Alexandr</t>
  </si>
  <si>
    <t>Tumasyan, Denis</t>
  </si>
  <si>
    <t>Manucharyan, Edgar</t>
  </si>
  <si>
    <t>Acevedo, Gerson</t>
  </si>
  <si>
    <t>Чили</t>
  </si>
  <si>
    <t>Vjestica, Milan</t>
  </si>
  <si>
    <t>Gorbanets, Andrey</t>
  </si>
  <si>
    <t>Tamuz, Toto</t>
  </si>
  <si>
    <t>Израиль / Нигерия</t>
  </si>
  <si>
    <t>Dantsev, Alexandr</t>
  </si>
  <si>
    <t>Gogniev, Spartak</t>
  </si>
  <si>
    <t>Bochkov, Andrey</t>
  </si>
  <si>
    <t>Novikov, Alexandr</t>
  </si>
  <si>
    <t>Safronidi, Nikolay</t>
  </si>
  <si>
    <t>Shakhov, Eugene</t>
  </si>
  <si>
    <t>Schanitsin, Alexandr</t>
  </si>
  <si>
    <t>Sarkisov, Artur</t>
  </si>
  <si>
    <t>Армения / Россия</t>
  </si>
  <si>
    <t>Yerokhin, Alexandr</t>
  </si>
  <si>
    <t>Solosin, Alexey</t>
  </si>
  <si>
    <t>Kot, Igor</t>
  </si>
  <si>
    <t>Bulykin, Dmitry</t>
  </si>
  <si>
    <t>Volga NN</t>
  </si>
  <si>
    <t>Putsila, Anton</t>
  </si>
  <si>
    <t>Ropotan, Adrian</t>
  </si>
  <si>
    <t>Aldonin, Evgeny</t>
  </si>
  <si>
    <t>Leandro</t>
  </si>
  <si>
    <t>Bordijan, Vitaly</t>
  </si>
  <si>
    <t>Молдова</t>
  </si>
  <si>
    <t>Rodic, Milan</t>
  </si>
  <si>
    <t>Kolodin, Denis</t>
  </si>
  <si>
    <t>Karyaka, Andrey</t>
  </si>
  <si>
    <t>DM, M LC</t>
  </si>
  <si>
    <t>Shulenin, Alexandr</t>
  </si>
  <si>
    <t>Sychev, Dmitry</t>
  </si>
  <si>
    <t>Pareiko, Sergei</t>
  </si>
  <si>
    <t>Polczak, Piotr</t>
  </si>
  <si>
    <t>Kowalczyk, Marcin</t>
  </si>
  <si>
    <t>Bibilov, Shota</t>
  </si>
  <si>
    <t>Buivolov, Andrey</t>
  </si>
  <si>
    <t>Malyarov, Nikita</t>
  </si>
  <si>
    <t>Mulumba, Mukendi</t>
  </si>
  <si>
    <t>ДР Конго</t>
  </si>
  <si>
    <t>Kontsedalov, Roman</t>
  </si>
  <si>
    <t>Polyanin, Dmitry</t>
  </si>
  <si>
    <t>Huth, Robert</t>
  </si>
  <si>
    <t>Германия</t>
  </si>
  <si>
    <t>Zenit</t>
  </si>
  <si>
    <t>Cana, Lorik</t>
  </si>
  <si>
    <t>Албания / Франция / Швейцария</t>
  </si>
  <si>
    <t>Honda, Keisuke</t>
  </si>
  <si>
    <t>Япония</t>
  </si>
  <si>
    <t>Tymoschuk, Anatoliy</t>
  </si>
  <si>
    <t>Criscito, Domenico</t>
  </si>
  <si>
    <t>Arshavin, Andrey</t>
  </si>
  <si>
    <t>Lombaerts, Nicolas</t>
  </si>
  <si>
    <t>Kerzhakov, Alexandr</t>
  </si>
  <si>
    <t>Vass, Adam</t>
  </si>
  <si>
    <t>Sow, Moussa</t>
  </si>
  <si>
    <t>Сенегал / Франция</t>
  </si>
  <si>
    <t>Witsel, Axel</t>
  </si>
  <si>
    <t>Бельгия / Мартиника / Франция</t>
  </si>
  <si>
    <t>Hulk</t>
  </si>
  <si>
    <t>Anyukov, Alexandr</t>
  </si>
  <si>
    <t>Hubocan, Tomas</t>
  </si>
  <si>
    <t>Shirokov, Roman</t>
  </si>
  <si>
    <t>Zyryanov, Konstantin</t>
  </si>
  <si>
    <t>Faizulin, Victor</t>
  </si>
  <si>
    <t>Ansaldi, Cristian</t>
  </si>
  <si>
    <t>Tagirbekov, Rasim</t>
  </si>
  <si>
    <t>Bystrov, Vladimir</t>
  </si>
  <si>
    <t>Mark Gonzalez</t>
  </si>
  <si>
    <t>Чили / ЮАР</t>
  </si>
  <si>
    <t>Janczyk, Dawid</t>
  </si>
  <si>
    <t>Cesnauskis, Edgaras</t>
  </si>
  <si>
    <t>Fatullaev, Azim</t>
  </si>
  <si>
    <t>Margasov, Timofey</t>
  </si>
  <si>
    <t>Rating</t>
  </si>
  <si>
    <t>Test</t>
  </si>
  <si>
    <t>Prd</t>
  </si>
  <si>
    <t>Avg</t>
  </si>
  <si>
    <t>Avg/Cnt</t>
  </si>
  <si>
    <t>Exp</t>
  </si>
  <si>
    <t>Exp*</t>
  </si>
  <si>
    <t>W</t>
  </si>
  <si>
    <t>D</t>
  </si>
  <si>
    <t>G</t>
  </si>
  <si>
    <t>Pts</t>
  </si>
  <si>
    <t>Res</t>
  </si>
  <si>
    <t>dr</t>
  </si>
  <si>
    <t>dr*</t>
  </si>
  <si>
    <t>NetPoints</t>
  </si>
  <si>
    <t>Avg Rating</t>
  </si>
  <si>
    <t xml:space="preserve"> - средний рейтинг</t>
  </si>
  <si>
    <t>Minimum</t>
  </si>
  <si>
    <t>Matches</t>
  </si>
  <si>
    <t xml:space="preserve"> - число матчей каждой команды в чемпионате</t>
  </si>
  <si>
    <t>Sum</t>
  </si>
  <si>
    <t>Sum Points</t>
  </si>
  <si>
    <t xml:space="preserve"> - сумма разыгрываемых сетевых очков (150 по системе 27-21-18)</t>
  </si>
  <si>
    <t>Sum/Sum Points</t>
  </si>
  <si>
    <t xml:space="preserve"> - вводимая величина</t>
  </si>
  <si>
    <t xml:space="preserve"> - расчетная величина</t>
  </si>
  <si>
    <t>W - число побед</t>
  </si>
  <si>
    <t>D - число ничьих</t>
  </si>
  <si>
    <t>G - разница мячей</t>
  </si>
  <si>
    <t>Rating - "сила команды"</t>
  </si>
  <si>
    <t>Prd - расчетное количество очков ("норматив")</t>
  </si>
  <si>
    <t>Test - количество очков по прогонкам (поставить = Prd в случае, если тестовых прогонок не делается)</t>
  </si>
  <si>
    <t>Avg - плановое количество очков (=(Prd+Test)/2)</t>
  </si>
  <si>
    <t>Exp - ожидаемый результат команды в чемпионате</t>
  </si>
  <si>
    <t>Exp* - ожидаемый результат с поправкой на коэффициент расхождения Prd и Avg</t>
  </si>
  <si>
    <t>Pts = W * 3 + D</t>
  </si>
  <si>
    <t>Res - результат, показанный командой в чемпионате</t>
  </si>
  <si>
    <t>Dr - "поправка к силе" - расчетная величина успешности выступления команды</t>
  </si>
  <si>
    <t>Dr* - "поправка к силе", переведенная в положительную область значений для дальнейшего расчета итоговых зачетных сетевых очков</t>
  </si>
  <si>
    <t>NetPoints - результат команды, итоговые зачетные сетевые очки (Dr*, приведенное к Sum Points)</t>
  </si>
  <si>
    <t>НОРМАТИВ</t>
  </si>
  <si>
    <t>Name</t>
  </si>
  <si>
    <t>Nation</t>
  </si>
  <si>
    <t>Position</t>
  </si>
  <si>
    <t>Club</t>
  </si>
  <si>
    <t>Best Rating</t>
  </si>
  <si>
    <t>Jakubko, Martin</t>
  </si>
  <si>
    <t>Словакия</t>
  </si>
  <si>
    <t>ST</t>
  </si>
  <si>
    <t>Amkar</t>
  </si>
  <si>
    <t>Breznanik, Michal</t>
  </si>
  <si>
    <t>M L</t>
  </si>
  <si>
    <t>Zanev, Petar</t>
  </si>
  <si>
    <t>Болгария</t>
  </si>
  <si>
    <t>D/WB L</t>
  </si>
  <si>
    <t>Peev, Georgi</t>
  </si>
  <si>
    <t>AM R</t>
  </si>
  <si>
    <t>Belorukov, Dmitry</t>
  </si>
  <si>
    <t>Россия</t>
  </si>
  <si>
    <t>D C</t>
  </si>
  <si>
    <t>Kolomeitsev, Alexandr</t>
  </si>
  <si>
    <t>DM</t>
  </si>
  <si>
    <t>Georgiev, Blagoy</t>
  </si>
  <si>
    <t>DM, AM C</t>
  </si>
  <si>
    <t>Cherenchikov, Ivan</t>
  </si>
  <si>
    <t>D RLC</t>
  </si>
  <si>
    <t>Popov, Alexey</t>
  </si>
  <si>
    <t>Казахстан / Россия</t>
  </si>
  <si>
    <t>Sirakov, Zahari</t>
  </si>
  <si>
    <t>D/WB R</t>
  </si>
  <si>
    <t>Narubin, Sergey</t>
  </si>
  <si>
    <t>GK</t>
  </si>
  <si>
    <t>Phibel, Thomas</t>
  </si>
  <si>
    <t>Франция / Гваделупа</t>
  </si>
  <si>
    <t>Kanunnikov, Maxim</t>
  </si>
  <si>
    <t>Novakovic, Mitar</t>
  </si>
  <si>
    <t>Черногория / Сербия</t>
  </si>
  <si>
    <t>D C, DM</t>
  </si>
  <si>
    <t>Rebko, Alexey</t>
  </si>
  <si>
    <t>Gol, Janusz</t>
  </si>
  <si>
    <t>Польша</t>
  </si>
  <si>
    <t>Vassiljev, Konstantin</t>
  </si>
  <si>
    <t>Эстония</t>
  </si>
  <si>
    <t>M C</t>
  </si>
  <si>
    <t>Volkov, Sergey</t>
  </si>
  <si>
    <t>AM/F C</t>
  </si>
  <si>
    <t>Gadjiev, Makhach</t>
  </si>
  <si>
    <t>AM RL</t>
  </si>
  <si>
    <t>Kayumov, Dmitry</t>
  </si>
  <si>
    <t>AM C</t>
  </si>
  <si>
    <t>D RL</t>
  </si>
  <si>
    <t>Jucilei</t>
  </si>
  <si>
    <t>Бразилия</t>
  </si>
  <si>
    <t>Anji</t>
  </si>
  <si>
    <t>Demidov, Vadim</t>
  </si>
  <si>
    <t>Норвегия / Россия</t>
  </si>
  <si>
    <t>Traore, Lacina</t>
  </si>
  <si>
    <t>Кот-д'Ивуар</t>
  </si>
  <si>
    <t>Mkrtchyan, Karlen</t>
  </si>
  <si>
    <t>Армения</t>
  </si>
  <si>
    <t>Ahmedov, Odil</t>
  </si>
  <si>
    <t>Узбекистан</t>
  </si>
  <si>
    <t>Angbwa, Benoit</t>
  </si>
  <si>
    <t>Камерун</t>
  </si>
  <si>
    <t>Ewerton</t>
  </si>
  <si>
    <t>Epureanu, Alexandru</t>
  </si>
  <si>
    <t>Молдова / Россия</t>
  </si>
  <si>
    <t>Yeschenko, Andrey</t>
  </si>
  <si>
    <t>D/WB RL</t>
  </si>
  <si>
    <t>Adeleye, Dele</t>
  </si>
  <si>
    <t>Нигерия</t>
  </si>
  <si>
    <t>Grigalava, Gia</t>
  </si>
  <si>
    <t>Грузия / Россия</t>
  </si>
  <si>
    <t>D LC</t>
  </si>
  <si>
    <t>Agalarov, Kamil</t>
  </si>
  <si>
    <t>D R</t>
  </si>
  <si>
    <t>Smolov, Fedor</t>
  </si>
  <si>
    <t>Burmistrov, Nikita</t>
  </si>
  <si>
    <t>AM L, ST</t>
  </si>
  <si>
    <t>Kerzhakov, Mikhail</t>
  </si>
  <si>
    <t>Maximov, Ilja</t>
  </si>
  <si>
    <t>Gatagov, Alan</t>
  </si>
  <si>
    <t>AM L</t>
  </si>
  <si>
    <t>Razak, Abdul</t>
  </si>
  <si>
    <t>Кот-д'Ивуар / Англия</t>
  </si>
  <si>
    <t>Sobolev, Vladimir</t>
  </si>
  <si>
    <t>Solomatin, Pavel</t>
  </si>
  <si>
    <t>AM R, ST</t>
  </si>
  <si>
    <t>Wernbloom, Pontus</t>
  </si>
  <si>
    <t>Швеция</t>
  </si>
  <si>
    <t>CSKA Moscow</t>
  </si>
  <si>
    <t>Berezutskiy, Vasily</t>
  </si>
  <si>
    <t>Ignashevich, Sergey</t>
  </si>
  <si>
    <t>Vitinho</t>
  </si>
  <si>
    <t>AM RLC</t>
  </si>
  <si>
    <t>Doumbia, Seydou</t>
  </si>
  <si>
    <t>Dzagoev, Alan</t>
  </si>
  <si>
    <t>Akinfeev, Igor</t>
  </si>
  <si>
    <t>Elm, Rasmus</t>
  </si>
  <si>
    <t>DM, M RC</t>
  </si>
  <si>
    <t>Mario Fernandes</t>
  </si>
  <si>
    <t>D RC</t>
  </si>
  <si>
    <t>Schennikov, Georgy</t>
  </si>
  <si>
    <t>D L</t>
  </si>
  <si>
    <t>Nababkin, Kirill</t>
  </si>
  <si>
    <t>Berezutskiy, Alexey</t>
  </si>
  <si>
    <t>Cauna, Aleksandrs</t>
  </si>
  <si>
    <t>Латвия</t>
  </si>
  <si>
    <t>DM, AM L</t>
  </si>
  <si>
    <t>Tosic, Zoran</t>
  </si>
  <si>
    <t>Сербия</t>
  </si>
  <si>
    <t>Milanov, Georgi</t>
  </si>
  <si>
    <t>Vasin, Victor</t>
  </si>
  <si>
    <t>Chepchugov, Sergey</t>
  </si>
  <si>
    <t>Musa, Ahmed</t>
  </si>
  <si>
    <t>AM RL, ST</t>
  </si>
  <si>
    <t>Samba, Christopher</t>
  </si>
  <si>
    <t>Конго / Франция</t>
  </si>
  <si>
    <t>Dinamo Moscow</t>
  </si>
  <si>
    <t>Zhirkov, Yury</t>
  </si>
  <si>
    <t>D/AM L</t>
  </si>
  <si>
    <t>Pepe, Simone</t>
  </si>
  <si>
    <t>Италия</t>
  </si>
  <si>
    <t>Denisov, Igor</t>
  </si>
  <si>
    <t>Douglas</t>
  </si>
  <si>
    <t>Голландия / Бразилия</t>
  </si>
  <si>
    <t>Dzsudzsak, Balazs</t>
  </si>
  <si>
    <t>Венгрия</t>
  </si>
  <si>
    <t>Kuranyi, Kevin</t>
  </si>
  <si>
    <t>Германия / Бразилия / Панама</t>
  </si>
  <si>
    <t>Costa, Tino</t>
  </si>
  <si>
    <t>Аргентина / Франция</t>
  </si>
  <si>
    <t>Fernandez, Leandro</t>
  </si>
  <si>
    <t>Аргентина / Италия</t>
  </si>
  <si>
    <t>Noboa, Christian</t>
  </si>
  <si>
    <t>Эквадор</t>
  </si>
  <si>
    <t>Moreno, Giovanni</t>
  </si>
  <si>
    <t>Колумбия</t>
  </si>
  <si>
    <t>AM LC, F C</t>
  </si>
  <si>
    <t>Voronin, Andriy</t>
  </si>
  <si>
    <t>Украина</t>
  </si>
  <si>
    <t>Wilkshire, Luke</t>
  </si>
  <si>
    <t>Австралия / Англия</t>
  </si>
  <si>
    <t>D/WB/M R</t>
  </si>
  <si>
    <t>Kokorin, Alexandr</t>
  </si>
  <si>
    <t>Granat, Vladimir</t>
  </si>
  <si>
    <t>Obradovic, Ivan</t>
  </si>
  <si>
    <t>Yusupov, Arthur</t>
  </si>
  <si>
    <t>Florescu, George</t>
  </si>
  <si>
    <t>Румыния</t>
  </si>
  <si>
    <t>Kasaev, Alan</t>
  </si>
  <si>
    <t>Gabulov, Vladimir</t>
  </si>
  <si>
    <t>Granqvist, Andreas</t>
  </si>
  <si>
    <t>Krasnodar</t>
  </si>
  <si>
    <t>Ari</t>
  </si>
  <si>
    <t>Mamaev, Pavel</t>
  </si>
  <si>
    <t>Joaozinho</t>
  </si>
  <si>
    <t>AM LC</t>
  </si>
  <si>
    <t>Jedrzejczyk, Artur</t>
  </si>
  <si>
    <t>Wanderson</t>
  </si>
  <si>
    <t>Marcio Abreu</t>
  </si>
  <si>
    <t>Португалия</t>
  </si>
  <si>
    <t>Andjelkovic, Dusan</t>
  </si>
  <si>
    <t>D/M L</t>
  </si>
  <si>
    <t>Kaleshin, Vitaly</t>
  </si>
  <si>
    <t>Pereyra, Mauricio</t>
  </si>
  <si>
    <t>Уругвай</t>
  </si>
  <si>
    <t>Martynovich, Alexandr</t>
  </si>
  <si>
    <t>Беларусь / Россия</t>
  </si>
  <si>
    <t>Tubic, Nemanja</t>
  </si>
  <si>
    <t>Marcos</t>
  </si>
  <si>
    <t>Армения / Бразилия</t>
  </si>
  <si>
    <t>Nakhushev, Ruslan</t>
  </si>
  <si>
    <t>Petrov, Sergey</t>
  </si>
  <si>
    <t>Shipitsin, Evgeny</t>
  </si>
  <si>
    <t>Pomazan, Evgeny</t>
  </si>
  <si>
    <t>Djakov, Vitaly</t>
  </si>
  <si>
    <t>Markov, Nikolay</t>
  </si>
  <si>
    <t>D/M R</t>
  </si>
  <si>
    <t>Markovic, Marjan</t>
  </si>
  <si>
    <t>WB/AM R</t>
  </si>
  <si>
    <t>Amisulashvili, Alexandr</t>
  </si>
  <si>
    <t>Krylja Sovetov</t>
  </si>
  <si>
    <t>Planas, Carles</t>
  </si>
  <si>
    <t>Испания</t>
  </si>
  <si>
    <t>Zeballos, Pablo</t>
  </si>
  <si>
    <t>Парагвай</t>
  </si>
  <si>
    <t>Caballero, Luis</t>
  </si>
  <si>
    <t>Kornilenko, Sergey</t>
  </si>
  <si>
    <t>Беларусь</t>
  </si>
  <si>
    <t>Veremko, Siarhey</t>
  </si>
  <si>
    <t>Verkhovtsov, Dzmitry</t>
  </si>
  <si>
    <t>Goreux, Reginal</t>
  </si>
  <si>
    <t>Гаити / Бельгия</t>
  </si>
  <si>
    <t>D/WB/AM R</t>
  </si>
  <si>
    <t>Semshov, Igor</t>
  </si>
  <si>
    <t>Nadson</t>
  </si>
  <si>
    <t>Mucha, Jan</t>
  </si>
  <si>
    <t>Bruno Teles</t>
  </si>
  <si>
    <t>Adjindjal, Ruslan</t>
  </si>
  <si>
    <t>Taranov, Ivan</t>
  </si>
  <si>
    <t>Balyaikin, Evgeny</t>
  </si>
  <si>
    <t>DM, M RLC</t>
  </si>
  <si>
    <t>Vorobjov, Roman</t>
  </si>
  <si>
    <t>Drahun, Stanislau</t>
  </si>
  <si>
    <t>Pavlenko, Alexandr</t>
  </si>
  <si>
    <t>Россия / Украина</t>
  </si>
  <si>
    <t>AM RC</t>
  </si>
  <si>
    <t>Nemov, Petr</t>
  </si>
  <si>
    <t>Hardzeichuk, Mikhail</t>
  </si>
  <si>
    <t>D R, DM</t>
  </si>
  <si>
    <t>Armas, Igor</t>
  </si>
  <si>
    <t>Kuban</t>
  </si>
  <si>
    <t>Dealbert, Angel</t>
  </si>
  <si>
    <t>Xandao</t>
  </si>
  <si>
    <t>Бразилия / Италия</t>
  </si>
  <si>
    <t>Bueno, Gonzalo</t>
  </si>
  <si>
    <t>Kozlov, Alexey</t>
  </si>
  <si>
    <t>Popov, Ivelin</t>
  </si>
  <si>
    <t>Bucur, Gigel</t>
  </si>
  <si>
    <t>Cisse, Djibril</t>
  </si>
  <si>
    <t>Франция / Кот-д'Ивуар</t>
  </si>
  <si>
    <t>Kabore, Charles</t>
  </si>
  <si>
    <t>Буркина Фасо / Франция</t>
  </si>
  <si>
    <t>D/WB R, DM</t>
  </si>
  <si>
    <t>Rabiu, Mohammed</t>
  </si>
  <si>
    <t>Гана</t>
  </si>
  <si>
    <t>Belenov, Alexandr</t>
  </si>
  <si>
    <t>Ibra</t>
  </si>
  <si>
    <t>Сенегал</t>
  </si>
  <si>
    <t>Tlisov, Arthur</t>
  </si>
  <si>
    <t>Ignatjev, Vladislav</t>
  </si>
  <si>
    <t>Melgarejo, Lorenzo</t>
  </si>
  <si>
    <t>D L, AM L, ST</t>
  </si>
  <si>
    <t>Fidler, Artem</t>
  </si>
  <si>
    <t>Bugaev, Roman</t>
  </si>
  <si>
    <t>Sosnin, Anton</t>
  </si>
  <si>
    <t>Khubulov, Arsen</t>
  </si>
  <si>
    <t>Karyukin, Bogdan</t>
  </si>
  <si>
    <t>Boussoufa, Mbark</t>
  </si>
  <si>
    <t>Марокко / Голландия</t>
  </si>
  <si>
    <t>Lokomotiv Moscow</t>
  </si>
  <si>
    <t>Corluka, Vedran</t>
  </si>
  <si>
    <t>Хорватия / Босния</t>
  </si>
  <si>
    <t>Diarra, Lassana</t>
  </si>
  <si>
    <t>Франция / Мали</t>
  </si>
  <si>
    <t>Tigorev, Jan</t>
  </si>
  <si>
    <t>Mykhalyk, Taras</t>
  </si>
  <si>
    <t>N'Doye, Dame</t>
  </si>
  <si>
    <t>Tarasov, Dmitry</t>
  </si>
  <si>
    <t>Durica, Jan</t>
  </si>
  <si>
    <t>Caicedo, Felipe</t>
  </si>
  <si>
    <t>Yanbaev, Renat</t>
  </si>
  <si>
    <t>Samedov, Alexandr</t>
  </si>
  <si>
    <t>Denisov, Vitaly</t>
  </si>
  <si>
    <t>D/WB/M L</t>
  </si>
  <si>
    <t>Zapater, Alberto</t>
  </si>
  <si>
    <t>Guilherme</t>
  </si>
  <si>
    <t>Shishkin, Roman</t>
  </si>
  <si>
    <t>Pavlyuchenko, Roman</t>
  </si>
  <si>
    <t>Burlak, Taras</t>
  </si>
  <si>
    <t>Obinna, Victor</t>
  </si>
  <si>
    <t>Maicon</t>
  </si>
  <si>
    <t>Бразилия / Португалия</t>
  </si>
  <si>
    <t>Grigorjev, Maxim</t>
  </si>
  <si>
    <t>Dzyuba, Artem</t>
  </si>
  <si>
    <t>Rostov</t>
  </si>
  <si>
    <t>Kanga, Guelor</t>
  </si>
  <si>
    <t>Габон</t>
  </si>
  <si>
    <t>Kalachev, Timofey</t>
  </si>
  <si>
    <t>Lolo, Igor</t>
  </si>
  <si>
    <t>Xulu, Siyanda</t>
  </si>
  <si>
    <t>ЮАР</t>
  </si>
  <si>
    <t>Khudobyak, Igor</t>
  </si>
  <si>
    <t>Sheshukov, Alexandr</t>
  </si>
  <si>
    <t>Gatcan, Alexandru</t>
  </si>
  <si>
    <t>Yoo Byung-Soo</t>
  </si>
  <si>
    <t>Южная Корея</t>
  </si>
  <si>
    <t>Pletikosa, Stipe</t>
  </si>
  <si>
    <t>Хорватия</t>
  </si>
  <si>
    <t>Jano</t>
  </si>
  <si>
    <t>Грузия</t>
  </si>
  <si>
    <t>Logashov, Arseny</t>
  </si>
  <si>
    <t>Sinama-Pongolle, Florent</t>
  </si>
  <si>
    <t>Франция</t>
  </si>
  <si>
    <t>Milic, Hrvoje</t>
  </si>
  <si>
    <t>Amelchenko, Anton</t>
  </si>
  <si>
    <t>Bastos</t>
  </si>
  <si>
    <t>Ангола</t>
  </si>
  <si>
    <t>Poloz, Dmitry</t>
  </si>
  <si>
    <t>M'Vila, Yann</t>
  </si>
  <si>
    <t>Франция / Конго</t>
  </si>
  <si>
    <t>Rubin</t>
  </si>
  <si>
    <t>Kuzmin, Oleg</t>
  </si>
  <si>
    <t>Natkho, Bibras</t>
  </si>
  <si>
    <t>Израиль</t>
  </si>
  <si>
    <t>Eremenko, Roman</t>
  </si>
  <si>
    <t>Финляндия / Россия</t>
  </si>
  <si>
    <t>DM, AM RC</t>
  </si>
  <si>
    <t>Sharonov, Roman</t>
  </si>
  <si>
    <t>Sommer, Yann</t>
  </si>
  <si>
    <t>Швейцария</t>
  </si>
  <si>
    <t>Cesar Navas</t>
  </si>
  <si>
    <t>Rondon, Salomon</t>
  </si>
  <si>
    <t>Венесуэла</t>
  </si>
  <si>
    <t>Ryazantsev, Alexandr</t>
  </si>
  <si>
    <t>Marcano, Ivan</t>
  </si>
  <si>
    <t>Torbinskiy, Dmitry</t>
  </si>
  <si>
    <t>Karadeniz, Gokdeniz</t>
  </si>
  <si>
    <t>Турция</t>
  </si>
  <si>
    <t>Getigezhev, Inal</t>
  </si>
  <si>
    <t>Wakaso, Mubarak</t>
  </si>
  <si>
    <t>DM, AM LC</t>
  </si>
  <si>
    <t>Mavinga, Chris</t>
  </si>
  <si>
    <t>Франция / ДР Конго / Ангола</t>
  </si>
  <si>
    <t>Tsoraev, David</t>
  </si>
  <si>
    <t>Kulik, Vladislav</t>
  </si>
  <si>
    <t>Orekhov, Alexandr</t>
  </si>
  <si>
    <t>Arlauskis, Giedrius</t>
  </si>
  <si>
    <t>Литва</t>
  </si>
  <si>
    <t>Ryzhikov, Sergey</t>
  </si>
  <si>
    <t>Kanoute, Frederic</t>
  </si>
  <si>
    <t>Мали / Франция</t>
  </si>
  <si>
    <t>Spartak Moscow</t>
  </si>
  <si>
    <t>Simunic, Josip</t>
  </si>
  <si>
    <t>Хорватия / Австралия</t>
  </si>
  <si>
    <t>Nekounam, Javad</t>
  </si>
  <si>
    <t>Иран</t>
  </si>
  <si>
    <t>Romulo</t>
  </si>
  <si>
    <t>Castano, Diego</t>
  </si>
  <si>
    <t>Аргентина</t>
  </si>
  <si>
    <t>Diarra, Mahamadou</t>
  </si>
  <si>
    <t>Мали</t>
  </si>
  <si>
    <t>Bocchetti, Salvatore</t>
  </si>
  <si>
    <t>McGeady, Aiden</t>
  </si>
  <si>
    <t>Ирландия / Шотландия</t>
  </si>
  <si>
    <t>Jurado, Jose Manuel</t>
  </si>
  <si>
    <t>Sissoko, Mohamed</t>
  </si>
  <si>
    <t>Insaurralde, Juan Manuel</t>
  </si>
  <si>
    <t>Tasci, Serdar</t>
  </si>
  <si>
    <t>Германия / Турция</t>
  </si>
  <si>
    <t>Joao Carlos</t>
  </si>
  <si>
    <t>Бразилия / Бельгия</t>
  </si>
  <si>
    <t>Parshivlyuk, Sergey</t>
  </si>
  <si>
    <t>Kombarov, Dmitry</t>
  </si>
  <si>
    <t>Barrios, Lucas</t>
  </si>
  <si>
    <t>Парагвай / Аргентина</t>
  </si>
  <si>
    <t>Suchy, Marek</t>
  </si>
  <si>
    <t>Чехия</t>
  </si>
  <si>
    <t>Glushakov, Denis</t>
  </si>
  <si>
    <t>Makeev, Evgeny</t>
  </si>
  <si>
    <t>D RL, M R</t>
  </si>
  <si>
    <t>Bilyaletdinov, Diniyar</t>
  </si>
  <si>
    <t>Украина / Россия</t>
  </si>
  <si>
    <t>Aissati, Ismail</t>
  </si>
  <si>
    <t>Terek</t>
  </si>
  <si>
    <t>Ailton</t>
  </si>
  <si>
    <t>Adilson</t>
  </si>
  <si>
    <t>Utsiev, Rizvan</t>
  </si>
  <si>
    <t>Komorowski, Marcin</t>
  </si>
  <si>
    <t>Lebedenko, Igor</t>
  </si>
  <si>
    <t>Mauricio</t>
  </si>
  <si>
    <t>Kudryashov, Fedor</t>
  </si>
  <si>
    <t>Ivanov, Oleg</t>
  </si>
  <si>
    <t>Grozav, Gicu</t>
  </si>
  <si>
    <t>Ojala, Juhani</t>
  </si>
  <si>
    <t>Финляндия</t>
  </si>
  <si>
    <t>Piriz, Facundo</t>
  </si>
  <si>
    <t>Уругвай / Италия</t>
  </si>
  <si>
    <t>Rybus, Maciej</t>
  </si>
  <si>
    <t>Antonio Ferreira</t>
  </si>
  <si>
    <t>Yatchenko, Dmitry</t>
  </si>
  <si>
    <t>Yakovlev, Pavel</t>
  </si>
  <si>
    <t>Bokila, Jeremy</t>
  </si>
  <si>
    <t>Бельгия / ДР Конго / Голландия</t>
  </si>
  <si>
    <t>Legear, Jonathan</t>
  </si>
  <si>
    <t>Бельгия</t>
  </si>
  <si>
    <t>Godzyur, Yaroslav</t>
  </si>
  <si>
    <t>Kanu</t>
  </si>
  <si>
    <t>AM RLC, F C</t>
  </si>
  <si>
    <t>M RC</t>
  </si>
  <si>
    <t>D RC, DM</t>
  </si>
  <si>
    <t>рейтинг перед первым матчем</t>
  </si>
  <si>
    <t>рейтинг в начале сезона</t>
  </si>
  <si>
    <t>ПРИРОСТ РЕЙТИНГА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</si>
</sst>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5">
    <font>
      <sz val="10"/>
      <name val="Arial Cyr"/>
      <family val="0"/>
    </font>
    <font>
      <sz val="8"/>
      <name val="Tahoma"/>
      <family val="2"/>
    </font>
    <font>
      <sz val="8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165" fontId="0" fillId="4" borderId="3" xfId="0" applyNumberFormat="1" applyFill="1" applyBorder="1" applyAlignment="1">
      <alignment/>
    </xf>
    <xf numFmtId="0" fontId="0" fillId="5" borderId="3" xfId="0" applyFill="1" applyBorder="1" applyAlignment="1">
      <alignment/>
    </xf>
    <xf numFmtId="0" fontId="0" fillId="4" borderId="3" xfId="0" applyFill="1" applyBorder="1" applyAlignment="1">
      <alignment/>
    </xf>
    <xf numFmtId="1" fontId="3" fillId="4" borderId="4" xfId="0" applyNumberFormat="1" applyFont="1" applyFill="1" applyBorder="1" applyAlignment="1">
      <alignment horizontal="center"/>
    </xf>
    <xf numFmtId="2" fontId="0" fillId="3" borderId="0" xfId="0" applyNumberFormat="1" applyFill="1" applyAlignment="1">
      <alignment/>
    </xf>
    <xf numFmtId="0" fontId="0" fillId="0" borderId="5" xfId="0" applyBorder="1" applyAlignment="1">
      <alignment/>
    </xf>
    <xf numFmtId="2" fontId="0" fillId="4" borderId="5" xfId="0" applyNumberFormat="1" applyFill="1" applyBorder="1" applyAlignment="1">
      <alignment/>
    </xf>
    <xf numFmtId="165" fontId="0" fillId="4" borderId="5" xfId="0" applyNumberFormat="1" applyFill="1" applyBorder="1" applyAlignment="1">
      <alignment/>
    </xf>
    <xf numFmtId="0" fontId="0" fillId="5" borderId="5" xfId="0" applyFill="1" applyBorder="1" applyAlignment="1">
      <alignment/>
    </xf>
    <xf numFmtId="0" fontId="0" fillId="4" borderId="5" xfId="0" applyFill="1" applyBorder="1" applyAlignment="1">
      <alignment/>
    </xf>
    <xf numFmtId="1" fontId="3" fillId="4" borderId="6" xfId="0" applyNumberFormat="1" applyFont="1" applyFill="1" applyBorder="1" applyAlignment="1">
      <alignment horizontal="center"/>
    </xf>
    <xf numFmtId="165" fontId="0" fillId="4" borderId="7" xfId="0" applyNumberFormat="1" applyFill="1" applyBorder="1" applyAlignment="1">
      <alignment/>
    </xf>
    <xf numFmtId="0" fontId="0" fillId="5" borderId="7" xfId="0" applyFill="1" applyBorder="1" applyAlignment="1">
      <alignment/>
    </xf>
    <xf numFmtId="0" fontId="0" fillId="4" borderId="7" xfId="0" applyFill="1" applyBorder="1" applyAlignment="1">
      <alignment/>
    </xf>
    <xf numFmtId="1" fontId="3" fillId="4" borderId="8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165" fontId="0" fillId="3" borderId="0" xfId="0" applyNumberFormat="1" applyFill="1" applyAlignment="1">
      <alignment/>
    </xf>
    <xf numFmtId="0" fontId="4" fillId="3" borderId="0" xfId="0" applyFont="1" applyFill="1" applyAlignment="1">
      <alignment/>
    </xf>
    <xf numFmtId="165" fontId="4" fillId="4" borderId="5" xfId="0" applyNumberFormat="1" applyFont="1" applyFill="1" applyBorder="1" applyAlignment="1">
      <alignment/>
    </xf>
    <xf numFmtId="0" fontId="4" fillId="4" borderId="5" xfId="0" applyFont="1" applyFill="1" applyBorder="1" applyAlignment="1">
      <alignment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/>
    </xf>
    <xf numFmtId="1" fontId="0" fillId="5" borderId="5" xfId="0" applyNumberFormat="1" applyFill="1" applyBorder="1" applyAlignment="1">
      <alignment/>
    </xf>
    <xf numFmtId="1" fontId="0" fillId="4" borderId="3" xfId="0" applyNumberFormat="1" applyFill="1" applyBorder="1" applyAlignment="1">
      <alignment/>
    </xf>
    <xf numFmtId="1" fontId="0" fillId="4" borderId="5" xfId="0" applyNumberFormat="1" applyFill="1" applyBorder="1" applyAlignment="1">
      <alignment/>
    </xf>
    <xf numFmtId="1" fontId="0" fillId="4" borderId="7" xfId="0" applyNumberFormat="1" applyFill="1" applyBorder="1" applyAlignment="1">
      <alignment/>
    </xf>
    <xf numFmtId="1" fontId="3" fillId="5" borderId="5" xfId="0" applyNumberFormat="1" applyFont="1" applyFill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3" fillId="6" borderId="5" xfId="0" applyNumberFormat="1" applyFont="1" applyFill="1" applyBorder="1" applyAlignment="1">
      <alignment horizontal="center"/>
    </xf>
    <xf numFmtId="164" fontId="3" fillId="7" borderId="5" xfId="0" applyNumberFormat="1" applyFont="1" applyFill="1" applyBorder="1" applyAlignment="1">
      <alignment horizontal="center"/>
    </xf>
    <xf numFmtId="164" fontId="3" fillId="8" borderId="5" xfId="0" applyNumberFormat="1" applyFont="1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3" fillId="0" borderId="5" xfId="0" applyFont="1" applyBorder="1" applyAlignment="1">
      <alignment/>
    </xf>
    <xf numFmtId="164" fontId="3" fillId="9" borderId="5" xfId="0" applyNumberFormat="1" applyFont="1" applyFill="1" applyBorder="1" applyAlignment="1">
      <alignment horizontal="center"/>
    </xf>
    <xf numFmtId="164" fontId="3" fillId="5" borderId="5" xfId="0" applyNumberFormat="1" applyFont="1" applyFill="1" applyBorder="1" applyAlignment="1">
      <alignment horizontal="center"/>
    </xf>
    <xf numFmtId="164" fontId="3" fillId="10" borderId="5" xfId="0" applyNumberFormat="1" applyFont="1" applyFill="1" applyBorder="1" applyAlignment="1">
      <alignment horizontal="center"/>
    </xf>
    <xf numFmtId="164" fontId="3" fillId="11" borderId="5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A1">
      <selection activeCell="J2" sqref="J2"/>
    </sheetView>
  </sheetViews>
  <sheetFormatPr defaultColWidth="9.00390625" defaultRowHeight="12.75"/>
  <sheetData>
    <row r="1" spans="1:19" ht="13.5" thickBot="1">
      <c r="A1" s="28"/>
      <c r="B1" s="29"/>
      <c r="C1" s="29" t="s">
        <v>105</v>
      </c>
      <c r="D1" s="29" t="s">
        <v>106</v>
      </c>
      <c r="E1" s="4" t="s">
        <v>107</v>
      </c>
      <c r="F1" s="4" t="s">
        <v>108</v>
      </c>
      <c r="G1" s="4" t="s">
        <v>109</v>
      </c>
      <c r="H1" s="4" t="s">
        <v>110</v>
      </c>
      <c r="I1" s="4" t="s">
        <v>111</v>
      </c>
      <c r="J1" s="4" t="s">
        <v>112</v>
      </c>
      <c r="K1" s="4" t="s">
        <v>113</v>
      </c>
      <c r="L1" s="4" t="s">
        <v>114</v>
      </c>
      <c r="M1" s="4" t="s">
        <v>115</v>
      </c>
      <c r="N1" s="4" t="s">
        <v>116</v>
      </c>
      <c r="O1" s="4" t="s">
        <v>117</v>
      </c>
      <c r="P1" s="4" t="s">
        <v>118</v>
      </c>
      <c r="Q1" s="5" t="s">
        <v>119</v>
      </c>
      <c r="R1" s="6"/>
      <c r="S1" s="6"/>
    </row>
    <row r="2" spans="1:19" ht="12.75">
      <c r="A2" s="30">
        <v>1</v>
      </c>
      <c r="B2" s="12" t="s">
        <v>75</v>
      </c>
      <c r="C2" s="31">
        <v>221.46818181818182</v>
      </c>
      <c r="D2" s="32">
        <f>E2</f>
        <v>59.84441413507553</v>
      </c>
      <c r="E2" s="33">
        <f>H2*93.16635-5.5832</f>
        <v>59.84441413507553</v>
      </c>
      <c r="F2" s="33">
        <f aca="true" t="shared" si="0" ref="F2:F17">(D2+E2)/2</f>
        <v>59.84441413507553</v>
      </c>
      <c r="G2" s="7">
        <f>F2/E2</f>
        <v>1</v>
      </c>
      <c r="H2" s="7">
        <f>1/(10^(($C$19-C2)/43)+1)</f>
        <v>0.7022665816045764</v>
      </c>
      <c r="I2" s="7">
        <f aca="true" t="shared" si="1" ref="I2:I17">H2*G2</f>
        <v>0.7022665816045764</v>
      </c>
      <c r="J2" s="8"/>
      <c r="K2" s="8"/>
      <c r="L2" s="8"/>
      <c r="M2" s="9">
        <f aca="true" t="shared" si="2" ref="M2:M17">J2*3+K2</f>
        <v>0</v>
      </c>
      <c r="N2" s="7">
        <f>(2*J2+K2+0.5+L2/$C$20*0.2)/(2*$C$20+1)</f>
        <v>0.00819672131147541</v>
      </c>
      <c r="O2" s="7">
        <f aca="true" t="shared" si="3" ref="O2:O17">2*(2*$C$20+1)*(N2-I2)</f>
        <v>-84.67652295575833</v>
      </c>
      <c r="P2" s="7">
        <f aca="true" t="shared" si="4" ref="P2:P17">O2-$O$19</f>
        <v>0</v>
      </c>
      <c r="Q2" s="10">
        <f aca="true" t="shared" si="5" ref="Q2:Q17">P2/$P$21</f>
        <v>0</v>
      </c>
      <c r="R2" s="11">
        <f>J2*3+K2</f>
        <v>0</v>
      </c>
      <c r="S2" s="11"/>
    </row>
    <row r="3" spans="1:19" ht="12.75">
      <c r="A3" s="30">
        <v>2</v>
      </c>
      <c r="B3" s="12" t="s">
        <v>468</v>
      </c>
      <c r="C3" s="31">
        <v>221.0681818181818</v>
      </c>
      <c r="D3" s="32">
        <f aca="true" t="shared" si="6" ref="D3:D17">E3</f>
        <v>59.42536509205895</v>
      </c>
      <c r="E3" s="34">
        <f aca="true" t="shared" si="7" ref="E3:E17">H3*93.16635-5.5832</f>
        <v>59.42536509205895</v>
      </c>
      <c r="F3" s="34">
        <f t="shared" si="0"/>
        <v>59.42536509205895</v>
      </c>
      <c r="G3" s="14">
        <f aca="true" t="shared" si="8" ref="G3:G17">F3/E3</f>
        <v>1</v>
      </c>
      <c r="H3" s="7">
        <f aca="true" t="shared" si="9" ref="H3:H17">1/(10^(($C$19-C3)/43)+1)</f>
        <v>0.6977687232789408</v>
      </c>
      <c r="I3" s="14">
        <f t="shared" si="1"/>
        <v>0.6977687232789408</v>
      </c>
      <c r="J3" s="8"/>
      <c r="K3" s="15"/>
      <c r="L3" s="15"/>
      <c r="M3" s="16">
        <f t="shared" si="2"/>
        <v>0</v>
      </c>
      <c r="N3" s="14">
        <f aca="true" t="shared" si="10" ref="N3:N17">(2*J3+K3+0.5+L3/$C$20*0.2)/(2*$C$20+1)</f>
        <v>0.00819672131147541</v>
      </c>
      <c r="O3" s="14">
        <f t="shared" si="3"/>
        <v>-84.12778424003078</v>
      </c>
      <c r="P3" s="14">
        <f t="shared" si="4"/>
        <v>0.5487387157275521</v>
      </c>
      <c r="Q3" s="17">
        <f t="shared" si="5"/>
        <v>0.2075103422022401</v>
      </c>
      <c r="R3" s="11">
        <f aca="true" t="shared" si="11" ref="R3:R17">J3*3+K3</f>
        <v>0</v>
      </c>
      <c r="S3" s="11"/>
    </row>
    <row r="4" spans="1:19" ht="12.75">
      <c r="A4" s="30">
        <v>3</v>
      </c>
      <c r="B4" s="12" t="s">
        <v>263</v>
      </c>
      <c r="C4" s="31">
        <v>216.19090909090912</v>
      </c>
      <c r="D4" s="32">
        <f t="shared" si="6"/>
        <v>54.046707577696154</v>
      </c>
      <c r="E4" s="34">
        <f t="shared" si="7"/>
        <v>54.046707577696154</v>
      </c>
      <c r="F4" s="34">
        <f t="shared" si="0"/>
        <v>54.046707577696154</v>
      </c>
      <c r="G4" s="14">
        <f t="shared" si="8"/>
        <v>1</v>
      </c>
      <c r="H4" s="7">
        <f t="shared" si="9"/>
        <v>0.6400369616035849</v>
      </c>
      <c r="I4" s="14">
        <f t="shared" si="1"/>
        <v>0.6400369616035849</v>
      </c>
      <c r="J4" s="8"/>
      <c r="K4" s="15"/>
      <c r="L4" s="15"/>
      <c r="M4" s="16">
        <f t="shared" si="2"/>
        <v>0</v>
      </c>
      <c r="N4" s="14">
        <f t="shared" si="10"/>
        <v>0.00819672131147541</v>
      </c>
      <c r="O4" s="14">
        <f t="shared" si="3"/>
        <v>-77.08450931563736</v>
      </c>
      <c r="P4" s="14">
        <f t="shared" si="4"/>
        <v>7.5920136401209675</v>
      </c>
      <c r="Q4" s="17">
        <f t="shared" si="5"/>
        <v>2.870986324296044</v>
      </c>
      <c r="R4" s="11">
        <f t="shared" si="11"/>
        <v>0</v>
      </c>
      <c r="S4" s="11"/>
    </row>
    <row r="5" spans="1:19" ht="12.75">
      <c r="A5" s="30">
        <v>4</v>
      </c>
      <c r="B5" s="12" t="s">
        <v>437</v>
      </c>
      <c r="C5" s="31">
        <v>212.9227272727273</v>
      </c>
      <c r="D5" s="32">
        <f t="shared" si="6"/>
        <v>50.20594677242862</v>
      </c>
      <c r="E5" s="34">
        <f t="shared" si="7"/>
        <v>50.20594677242862</v>
      </c>
      <c r="F5" s="34">
        <f t="shared" si="0"/>
        <v>50.20594677242862</v>
      </c>
      <c r="G5" s="14">
        <f t="shared" si="8"/>
        <v>1</v>
      </c>
      <c r="H5" s="7">
        <f t="shared" si="9"/>
        <v>0.5988121974557189</v>
      </c>
      <c r="I5" s="14">
        <f t="shared" si="1"/>
        <v>0.5988121974557189</v>
      </c>
      <c r="J5" s="8"/>
      <c r="K5" s="15"/>
      <c r="L5" s="15"/>
      <c r="M5" s="16">
        <f t="shared" si="2"/>
        <v>0</v>
      </c>
      <c r="N5" s="14">
        <f t="shared" si="10"/>
        <v>0.00819672131147541</v>
      </c>
      <c r="O5" s="14">
        <f t="shared" si="3"/>
        <v>-72.0550880895977</v>
      </c>
      <c r="P5" s="14">
        <f t="shared" si="4"/>
        <v>12.621434866160627</v>
      </c>
      <c r="Q5" s="17">
        <f t="shared" si="5"/>
        <v>4.772905926070368</v>
      </c>
      <c r="R5" s="11">
        <f t="shared" si="11"/>
        <v>0</v>
      </c>
      <c r="S5" s="11"/>
    </row>
    <row r="6" spans="1:19" ht="12.75">
      <c r="A6" s="30">
        <v>5</v>
      </c>
      <c r="B6" s="12" t="s">
        <v>235</v>
      </c>
      <c r="C6" s="31">
        <v>212.47272727272727</v>
      </c>
      <c r="D6" s="32">
        <f t="shared" si="6"/>
        <v>49.66535250383817</v>
      </c>
      <c r="E6" s="34">
        <f t="shared" si="7"/>
        <v>49.66535250383817</v>
      </c>
      <c r="F6" s="34">
        <f t="shared" si="0"/>
        <v>49.66535250383817</v>
      </c>
      <c r="G6" s="14">
        <f t="shared" si="8"/>
        <v>1</v>
      </c>
      <c r="H6" s="7">
        <f t="shared" si="9"/>
        <v>0.5930097347791147</v>
      </c>
      <c r="I6" s="14">
        <f t="shared" si="1"/>
        <v>0.5930097347791147</v>
      </c>
      <c r="J6" s="8"/>
      <c r="K6" s="15"/>
      <c r="L6" s="15"/>
      <c r="M6" s="16">
        <f t="shared" si="2"/>
        <v>0</v>
      </c>
      <c r="N6" s="14">
        <f t="shared" si="10"/>
        <v>0.00819672131147541</v>
      </c>
      <c r="O6" s="14">
        <f t="shared" si="3"/>
        <v>-71.347187643052</v>
      </c>
      <c r="P6" s="14">
        <f t="shared" si="4"/>
        <v>13.329335312706334</v>
      </c>
      <c r="Q6" s="17">
        <f t="shared" si="5"/>
        <v>5.040604668108377</v>
      </c>
      <c r="R6" s="11">
        <f t="shared" si="11"/>
        <v>0</v>
      </c>
      <c r="S6" s="11"/>
    </row>
    <row r="7" spans="1:19" ht="12.75">
      <c r="A7" s="30">
        <v>6</v>
      </c>
      <c r="B7" s="12" t="s">
        <v>386</v>
      </c>
      <c r="C7" s="31">
        <v>211.9681818181818</v>
      </c>
      <c r="D7" s="32">
        <f t="shared" si="6"/>
        <v>49.056350548090506</v>
      </c>
      <c r="E7" s="34">
        <f t="shared" si="7"/>
        <v>49.056350548090506</v>
      </c>
      <c r="F7" s="34">
        <f t="shared" si="0"/>
        <v>49.056350548090506</v>
      </c>
      <c r="G7" s="14">
        <f t="shared" si="8"/>
        <v>1</v>
      </c>
      <c r="H7" s="7">
        <f t="shared" si="9"/>
        <v>0.5864730189396763</v>
      </c>
      <c r="I7" s="14">
        <f t="shared" si="1"/>
        <v>0.5864730189396763</v>
      </c>
      <c r="J7" s="8"/>
      <c r="K7" s="15"/>
      <c r="L7" s="15"/>
      <c r="M7" s="16">
        <f t="shared" si="2"/>
        <v>0</v>
      </c>
      <c r="N7" s="14">
        <f t="shared" si="10"/>
        <v>0.00819672131147541</v>
      </c>
      <c r="O7" s="14">
        <f t="shared" si="3"/>
        <v>-70.54970831064051</v>
      </c>
      <c r="P7" s="14">
        <f t="shared" si="4"/>
        <v>14.126814645117818</v>
      </c>
      <c r="Q7" s="17">
        <f t="shared" si="5"/>
        <v>5.342178448898585</v>
      </c>
      <c r="R7" s="11">
        <f t="shared" si="11"/>
        <v>0</v>
      </c>
      <c r="S7" s="11"/>
    </row>
    <row r="8" spans="1:19" ht="12.75">
      <c r="A8" s="30">
        <v>7</v>
      </c>
      <c r="B8" s="12" t="s">
        <v>298</v>
      </c>
      <c r="C8" s="31">
        <v>204.36363636363635</v>
      </c>
      <c r="D8" s="32">
        <f t="shared" si="6"/>
        <v>39.65390905392482</v>
      </c>
      <c r="E8" s="34">
        <f t="shared" si="7"/>
        <v>39.65390905392482</v>
      </c>
      <c r="F8" s="34">
        <f t="shared" si="0"/>
        <v>39.65390905392482</v>
      </c>
      <c r="G8" s="14">
        <f t="shared" si="8"/>
        <v>1</v>
      </c>
      <c r="H8" s="7">
        <f t="shared" si="9"/>
        <v>0.4855520158718767</v>
      </c>
      <c r="I8" s="14">
        <f t="shared" si="1"/>
        <v>0.4855520158718767</v>
      </c>
      <c r="J8" s="8"/>
      <c r="K8" s="15"/>
      <c r="L8" s="15"/>
      <c r="M8" s="16">
        <f t="shared" si="2"/>
        <v>0</v>
      </c>
      <c r="N8" s="14">
        <f t="shared" si="10"/>
        <v>0.00819672131147541</v>
      </c>
      <c r="O8" s="14">
        <f t="shared" si="3"/>
        <v>-58.23734593636895</v>
      </c>
      <c r="P8" s="14">
        <f t="shared" si="4"/>
        <v>26.439177019389376</v>
      </c>
      <c r="Q8" s="17">
        <f t="shared" si="5"/>
        <v>9.998205910375535</v>
      </c>
      <c r="R8" s="11">
        <f t="shared" si="11"/>
        <v>0</v>
      </c>
      <c r="S8" s="11"/>
    </row>
    <row r="9" spans="1:19" ht="12.75">
      <c r="A9" s="30">
        <v>8</v>
      </c>
      <c r="B9" s="12" t="s">
        <v>198</v>
      </c>
      <c r="C9" s="31">
        <v>203.6727272727273</v>
      </c>
      <c r="D9" s="32">
        <f t="shared" si="6"/>
        <v>38.793464555616666</v>
      </c>
      <c r="E9" s="34">
        <f t="shared" si="7"/>
        <v>38.793464555616666</v>
      </c>
      <c r="F9" s="34">
        <f t="shared" si="0"/>
        <v>38.793464555616666</v>
      </c>
      <c r="G9" s="14">
        <f t="shared" si="8"/>
        <v>1</v>
      </c>
      <c r="H9" s="7">
        <f t="shared" si="9"/>
        <v>0.47631644424855824</v>
      </c>
      <c r="I9" s="14">
        <f t="shared" si="1"/>
        <v>0.47631644424855824</v>
      </c>
      <c r="J9" s="8"/>
      <c r="K9" s="15"/>
      <c r="L9" s="15"/>
      <c r="M9" s="16">
        <f t="shared" si="2"/>
        <v>0</v>
      </c>
      <c r="N9" s="14">
        <f t="shared" si="10"/>
        <v>0.00819672131147541</v>
      </c>
      <c r="O9" s="14">
        <f t="shared" si="3"/>
        <v>-57.110606198324106</v>
      </c>
      <c r="P9" s="14">
        <f t="shared" si="4"/>
        <v>27.565916757434223</v>
      </c>
      <c r="Q9" s="17">
        <f t="shared" si="5"/>
        <v>10.424292391816067</v>
      </c>
      <c r="R9" s="11">
        <f t="shared" si="11"/>
        <v>0</v>
      </c>
      <c r="S9" s="11"/>
    </row>
    <row r="10" spans="1:19" ht="12.75">
      <c r="A10" s="30">
        <v>9</v>
      </c>
      <c r="B10" s="12" t="s">
        <v>500</v>
      </c>
      <c r="C10" s="31">
        <v>201.96363636363637</v>
      </c>
      <c r="D10" s="32">
        <f t="shared" si="6"/>
        <v>36.67269563913165</v>
      </c>
      <c r="E10" s="34">
        <f t="shared" si="7"/>
        <v>36.67269563913165</v>
      </c>
      <c r="F10" s="34">
        <f t="shared" si="0"/>
        <v>36.67269563913165</v>
      </c>
      <c r="G10" s="14">
        <f t="shared" si="8"/>
        <v>1</v>
      </c>
      <c r="H10" s="7">
        <f t="shared" si="9"/>
        <v>0.453553194250195</v>
      </c>
      <c r="I10" s="14">
        <f t="shared" si="1"/>
        <v>0.453553194250195</v>
      </c>
      <c r="J10" s="8"/>
      <c r="K10" s="15"/>
      <c r="L10" s="15"/>
      <c r="M10" s="16">
        <f t="shared" si="2"/>
        <v>0</v>
      </c>
      <c r="N10" s="14">
        <f t="shared" si="10"/>
        <v>0.00819672131147541</v>
      </c>
      <c r="O10" s="14">
        <f t="shared" si="3"/>
        <v>-54.33348969852379</v>
      </c>
      <c r="P10" s="14">
        <f t="shared" si="4"/>
        <v>30.343033257234538</v>
      </c>
      <c r="Q10" s="17">
        <f t="shared" si="5"/>
        <v>11.474483272634421</v>
      </c>
      <c r="R10" s="11">
        <f t="shared" si="11"/>
        <v>0</v>
      </c>
      <c r="S10" s="11"/>
    </row>
    <row r="11" spans="1:19" ht="12.75">
      <c r="A11" s="30">
        <v>10</v>
      </c>
      <c r="B11" s="12" t="s">
        <v>357</v>
      </c>
      <c r="C11" s="31">
        <v>201.9181818181818</v>
      </c>
      <c r="D11" s="32">
        <f t="shared" si="6"/>
        <v>36.616498986756504</v>
      </c>
      <c r="E11" s="34">
        <f t="shared" si="7"/>
        <v>36.616498986756504</v>
      </c>
      <c r="F11" s="34">
        <f t="shared" si="0"/>
        <v>36.616498986756504</v>
      </c>
      <c r="G11" s="14">
        <f t="shared" si="8"/>
        <v>1</v>
      </c>
      <c r="H11" s="7">
        <f t="shared" si="9"/>
        <v>0.452950008095804</v>
      </c>
      <c r="I11" s="14">
        <f t="shared" si="1"/>
        <v>0.452950008095804</v>
      </c>
      <c r="J11" s="8"/>
      <c r="K11" s="15"/>
      <c r="L11" s="15"/>
      <c r="M11" s="16">
        <f t="shared" si="2"/>
        <v>0</v>
      </c>
      <c r="N11" s="14">
        <f t="shared" si="10"/>
        <v>0.00819672131147541</v>
      </c>
      <c r="O11" s="14">
        <f t="shared" si="3"/>
        <v>-54.259900987688084</v>
      </c>
      <c r="P11" s="14">
        <f t="shared" si="4"/>
        <v>30.416621968070245</v>
      </c>
      <c r="Q11" s="17">
        <f t="shared" si="5"/>
        <v>11.502311486919417</v>
      </c>
      <c r="R11" s="11">
        <f t="shared" si="11"/>
        <v>0</v>
      </c>
      <c r="S11" s="11"/>
    </row>
    <row r="12" spans="1:19" ht="12.75">
      <c r="A12" s="30">
        <v>11</v>
      </c>
      <c r="B12" s="12" t="s">
        <v>327</v>
      </c>
      <c r="C12" s="31">
        <v>198.27272727272725</v>
      </c>
      <c r="D12" s="32">
        <f t="shared" si="6"/>
        <v>32.16505271316462</v>
      </c>
      <c r="E12" s="34">
        <f t="shared" si="7"/>
        <v>32.16505271316462</v>
      </c>
      <c r="F12" s="34">
        <f t="shared" si="0"/>
        <v>32.16505271316462</v>
      </c>
      <c r="G12" s="14">
        <f t="shared" si="8"/>
        <v>1</v>
      </c>
      <c r="H12" s="7">
        <f t="shared" si="9"/>
        <v>0.40517045814464797</v>
      </c>
      <c r="I12" s="14">
        <f t="shared" si="1"/>
        <v>0.40517045814464797</v>
      </c>
      <c r="J12" s="8"/>
      <c r="K12" s="15"/>
      <c r="L12" s="15"/>
      <c r="M12" s="16">
        <f t="shared" si="2"/>
        <v>0</v>
      </c>
      <c r="N12" s="14">
        <f t="shared" si="10"/>
        <v>0.00819672131147541</v>
      </c>
      <c r="O12" s="14">
        <f t="shared" si="3"/>
        <v>-48.43079589364705</v>
      </c>
      <c r="P12" s="14">
        <f t="shared" si="4"/>
        <v>36.24572706211128</v>
      </c>
      <c r="Q12" s="17">
        <f t="shared" si="5"/>
        <v>13.706638533888416</v>
      </c>
      <c r="R12" s="11">
        <f t="shared" si="11"/>
        <v>0</v>
      </c>
      <c r="S12" s="11"/>
    </row>
    <row r="13" spans="1:19" ht="12.75">
      <c r="A13" s="30">
        <v>12</v>
      </c>
      <c r="B13" s="12" t="s">
        <v>411</v>
      </c>
      <c r="C13" s="31">
        <v>198.04545454545456</v>
      </c>
      <c r="D13" s="32">
        <f t="shared" si="6"/>
        <v>31.892106130325615</v>
      </c>
      <c r="E13" s="34">
        <f t="shared" si="7"/>
        <v>31.892106130325615</v>
      </c>
      <c r="F13" s="34">
        <f t="shared" si="0"/>
        <v>31.892106130325615</v>
      </c>
      <c r="G13" s="14">
        <f t="shared" si="8"/>
        <v>1</v>
      </c>
      <c r="H13" s="7">
        <f t="shared" si="9"/>
        <v>0.402240788979343</v>
      </c>
      <c r="I13" s="14">
        <f t="shared" si="1"/>
        <v>0.402240788979343</v>
      </c>
      <c r="J13" s="8"/>
      <c r="K13" s="15"/>
      <c r="L13" s="15"/>
      <c r="M13" s="16">
        <f t="shared" si="2"/>
        <v>0</v>
      </c>
      <c r="N13" s="14">
        <f t="shared" si="10"/>
        <v>0.00819672131147541</v>
      </c>
      <c r="O13" s="14">
        <f t="shared" si="3"/>
        <v>-48.07337625547984</v>
      </c>
      <c r="P13" s="14">
        <f t="shared" si="4"/>
        <v>36.60314670027849</v>
      </c>
      <c r="Q13" s="17">
        <f t="shared" si="5"/>
        <v>13.841799894477928</v>
      </c>
      <c r="R13" s="11">
        <f t="shared" si="11"/>
        <v>0</v>
      </c>
      <c r="S13" s="11"/>
    </row>
    <row r="14" spans="1:19" ht="12.75">
      <c r="A14" s="30">
        <v>13</v>
      </c>
      <c r="B14" s="12" t="s">
        <v>154</v>
      </c>
      <c r="C14" s="31">
        <v>197.59090909090912</v>
      </c>
      <c r="D14" s="32">
        <f t="shared" si="6"/>
        <v>31.3481768213804</v>
      </c>
      <c r="E14" s="34">
        <f t="shared" si="7"/>
        <v>31.3481768213804</v>
      </c>
      <c r="F14" s="34">
        <f t="shared" si="0"/>
        <v>31.3481768213804</v>
      </c>
      <c r="G14" s="14">
        <f t="shared" si="8"/>
        <v>1</v>
      </c>
      <c r="H14" s="7">
        <f t="shared" si="9"/>
        <v>0.396402529683522</v>
      </c>
      <c r="I14" s="14">
        <f t="shared" si="1"/>
        <v>0.396402529683522</v>
      </c>
      <c r="J14" s="8"/>
      <c r="K14" s="15"/>
      <c r="L14" s="15"/>
      <c r="M14" s="16">
        <f t="shared" si="2"/>
        <v>0</v>
      </c>
      <c r="N14" s="14">
        <f t="shared" si="10"/>
        <v>0.00819672131147541</v>
      </c>
      <c r="O14" s="14">
        <f t="shared" si="3"/>
        <v>-47.36110862138968</v>
      </c>
      <c r="P14" s="14">
        <f t="shared" si="4"/>
        <v>37.31541433436865</v>
      </c>
      <c r="Q14" s="17">
        <f t="shared" si="5"/>
        <v>14.111150126662043</v>
      </c>
      <c r="R14" s="11">
        <f t="shared" si="11"/>
        <v>0</v>
      </c>
      <c r="S14" s="11"/>
    </row>
    <row r="15" spans="1:19" ht="12.75">
      <c r="A15" s="30">
        <v>14</v>
      </c>
      <c r="B15" s="12" t="s">
        <v>1</v>
      </c>
      <c r="C15" s="31">
        <v>197.5</v>
      </c>
      <c r="D15" s="32">
        <f t="shared" si="6"/>
        <v>31.239714815120493</v>
      </c>
      <c r="E15" s="34">
        <f t="shared" si="7"/>
        <v>31.239714815120493</v>
      </c>
      <c r="F15" s="34">
        <f t="shared" si="0"/>
        <v>31.239714815120493</v>
      </c>
      <c r="G15" s="14">
        <f t="shared" si="8"/>
        <v>1</v>
      </c>
      <c r="H15" s="7">
        <f t="shared" si="9"/>
        <v>0.3952383539241421</v>
      </c>
      <c r="I15" s="14">
        <f t="shared" si="1"/>
        <v>0.3952383539241421</v>
      </c>
      <c r="J15" s="8"/>
      <c r="K15" s="15"/>
      <c r="L15" s="15"/>
      <c r="M15" s="16">
        <f t="shared" si="2"/>
        <v>0</v>
      </c>
      <c r="N15" s="14">
        <f t="shared" si="10"/>
        <v>0.00819672131147541</v>
      </c>
      <c r="O15" s="14">
        <f t="shared" si="3"/>
        <v>-47.21907917874533</v>
      </c>
      <c r="P15" s="14">
        <f t="shared" si="4"/>
        <v>37.457443777013</v>
      </c>
      <c r="Q15" s="17">
        <f t="shared" si="5"/>
        <v>14.164859801961418</v>
      </c>
      <c r="R15" s="11">
        <f t="shared" si="11"/>
        <v>0</v>
      </c>
      <c r="S15" s="11"/>
    </row>
    <row r="16" spans="1:19" ht="12.75">
      <c r="A16" s="30">
        <v>15</v>
      </c>
      <c r="B16" s="12" t="s">
        <v>50</v>
      </c>
      <c r="C16" s="31">
        <v>195.08181818181816</v>
      </c>
      <c r="D16" s="32">
        <f t="shared" si="6"/>
        <v>28.39860125880712</v>
      </c>
      <c r="E16" s="34">
        <f t="shared" si="7"/>
        <v>28.39860125880712</v>
      </c>
      <c r="F16" s="34">
        <f t="shared" si="0"/>
        <v>28.39860125880712</v>
      </c>
      <c r="G16" s="14">
        <f t="shared" si="8"/>
        <v>1</v>
      </c>
      <c r="H16" s="7">
        <f t="shared" si="9"/>
        <v>0.3647432926030387</v>
      </c>
      <c r="I16" s="14">
        <f t="shared" si="1"/>
        <v>0.3647432926030387</v>
      </c>
      <c r="J16" s="8"/>
      <c r="K16" s="15"/>
      <c r="L16" s="15"/>
      <c r="M16" s="16">
        <f t="shared" si="2"/>
        <v>0</v>
      </c>
      <c r="N16" s="14">
        <f t="shared" si="10"/>
        <v>0.00819672131147541</v>
      </c>
      <c r="O16" s="14">
        <f t="shared" si="3"/>
        <v>-43.498681697570724</v>
      </c>
      <c r="P16" s="14">
        <f t="shared" si="4"/>
        <v>41.177841258187605</v>
      </c>
      <c r="Q16" s="17">
        <f t="shared" si="5"/>
        <v>15.571760631663768</v>
      </c>
      <c r="R16" s="11">
        <f t="shared" si="11"/>
        <v>0</v>
      </c>
      <c r="S16" s="11"/>
    </row>
    <row r="17" spans="1:19" ht="13.5" thickBot="1">
      <c r="A17" s="30">
        <v>16</v>
      </c>
      <c r="B17" s="12" t="s">
        <v>25</v>
      </c>
      <c r="C17" s="31">
        <v>192.59090909090912</v>
      </c>
      <c r="D17" s="32">
        <f t="shared" si="6"/>
        <v>25.574348227013353</v>
      </c>
      <c r="E17" s="35">
        <f t="shared" si="7"/>
        <v>25.574348227013353</v>
      </c>
      <c r="F17" s="35">
        <f t="shared" si="0"/>
        <v>25.574348227013353</v>
      </c>
      <c r="G17" s="18">
        <f t="shared" si="8"/>
        <v>1</v>
      </c>
      <c r="H17" s="7">
        <f t="shared" si="9"/>
        <v>0.3344292035376867</v>
      </c>
      <c r="I17" s="18">
        <f t="shared" si="1"/>
        <v>0.3344292035376867</v>
      </c>
      <c r="J17" s="8"/>
      <c r="K17" s="19"/>
      <c r="L17" s="19"/>
      <c r="M17" s="20">
        <f t="shared" si="2"/>
        <v>0</v>
      </c>
      <c r="N17" s="18">
        <f t="shared" si="10"/>
        <v>0.00819672131147541</v>
      </c>
      <c r="O17" s="18">
        <f t="shared" si="3"/>
        <v>-39.80036283159777</v>
      </c>
      <c r="P17" s="18">
        <f t="shared" si="4"/>
        <v>44.876160124160556</v>
      </c>
      <c r="Q17" s="21">
        <f t="shared" si="5"/>
        <v>16.97031224002537</v>
      </c>
      <c r="R17" s="11">
        <f t="shared" si="11"/>
        <v>0</v>
      </c>
      <c r="S17" s="11"/>
    </row>
    <row r="18" spans="1:19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4"/>
      <c r="P18" s="23"/>
      <c r="Q18" s="6"/>
      <c r="R18" s="23"/>
      <c r="S18" s="23"/>
    </row>
    <row r="19" spans="1:19" ht="12.75">
      <c r="A19" s="22"/>
      <c r="B19" s="23" t="s">
        <v>120</v>
      </c>
      <c r="C19" s="13">
        <f>SUM(C2:C17)/16</f>
        <v>205.4431818181818</v>
      </c>
      <c r="D19" s="23" t="s">
        <v>121</v>
      </c>
      <c r="E19" s="23"/>
      <c r="F19" s="23"/>
      <c r="G19" s="23"/>
      <c r="H19" s="23"/>
      <c r="I19" s="23"/>
      <c r="J19" s="23"/>
      <c r="K19" s="23"/>
      <c r="L19" s="23"/>
      <c r="M19" s="23"/>
      <c r="N19" s="25" t="s">
        <v>122</v>
      </c>
      <c r="O19" s="26">
        <f>MIN(O2:O17)</f>
        <v>-84.67652295575833</v>
      </c>
      <c r="P19" s="23"/>
      <c r="Q19" s="6"/>
      <c r="R19" s="23"/>
      <c r="S19" s="23"/>
    </row>
    <row r="20" spans="1:19" ht="12.75">
      <c r="A20" s="22"/>
      <c r="B20" s="23" t="s">
        <v>123</v>
      </c>
      <c r="C20" s="15">
        <v>30</v>
      </c>
      <c r="D20" s="23" t="s">
        <v>124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5" t="s">
        <v>125</v>
      </c>
      <c r="P20" s="26">
        <f>SUM(P2:P17)</f>
        <v>396.65881943808125</v>
      </c>
      <c r="Q20" s="6"/>
      <c r="R20" s="23"/>
      <c r="S20" s="23"/>
    </row>
    <row r="21" spans="1:19" ht="12.75">
      <c r="A21" s="22"/>
      <c r="B21" s="23" t="s">
        <v>126</v>
      </c>
      <c r="C21" s="15">
        <v>150</v>
      </c>
      <c r="D21" s="23" t="s">
        <v>127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5" t="s">
        <v>128</v>
      </c>
      <c r="P21" s="27">
        <f>P20/C21</f>
        <v>2.6443921295872084</v>
      </c>
      <c r="Q21" s="6"/>
      <c r="R21" s="23"/>
      <c r="S21" s="23"/>
    </row>
    <row r="22" spans="1:19" ht="12.75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6"/>
      <c r="R22" s="23"/>
      <c r="S22" s="23"/>
    </row>
    <row r="23" spans="1:19" ht="12.75">
      <c r="A23" s="22"/>
      <c r="B23" s="15"/>
      <c r="C23" s="23" t="s">
        <v>129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6"/>
      <c r="R23" s="23"/>
      <c r="S23" s="23"/>
    </row>
    <row r="24" spans="1:19" ht="12.75">
      <c r="A24" s="22"/>
      <c r="B24" s="16"/>
      <c r="C24" s="23" t="s">
        <v>130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6"/>
      <c r="R24" s="23"/>
      <c r="S24" s="23"/>
    </row>
    <row r="25" spans="1:19" ht="12.75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6"/>
      <c r="R25" s="23"/>
      <c r="S25" s="23"/>
    </row>
    <row r="26" spans="1:19" ht="12.75">
      <c r="A26" s="22"/>
      <c r="B26" s="23" t="s">
        <v>131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6"/>
      <c r="R26" s="23"/>
      <c r="S26" s="23"/>
    </row>
    <row r="27" spans="1:19" ht="12.75">
      <c r="A27" s="22"/>
      <c r="B27" s="23" t="s">
        <v>132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6"/>
      <c r="R27" s="23"/>
      <c r="S27" s="23"/>
    </row>
    <row r="28" spans="1:19" ht="12.75">
      <c r="A28" s="22"/>
      <c r="B28" s="23" t="s">
        <v>133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6"/>
      <c r="R28" s="23"/>
      <c r="S28" s="23"/>
    </row>
    <row r="29" spans="1:19" ht="12.75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6"/>
      <c r="R29" s="23"/>
      <c r="S29" s="23"/>
    </row>
    <row r="30" spans="1:19" ht="12.75">
      <c r="A30" s="22"/>
      <c r="B30" s="23" t="s">
        <v>134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6"/>
      <c r="R30" s="23"/>
      <c r="S30" s="23"/>
    </row>
    <row r="31" spans="1:19" ht="12.75">
      <c r="A31" s="22"/>
      <c r="B31" s="23" t="s">
        <v>135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6"/>
      <c r="R31" s="23"/>
      <c r="S31" s="23"/>
    </row>
    <row r="32" spans="1:19" ht="12.75">
      <c r="A32" s="22"/>
      <c r="B32" s="23" t="s">
        <v>136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6"/>
      <c r="R32" s="23"/>
      <c r="S32" s="23"/>
    </row>
    <row r="33" spans="1:19" ht="12.75">
      <c r="A33" s="22"/>
      <c r="B33" s="23" t="s">
        <v>137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6"/>
      <c r="R33" s="23"/>
      <c r="S33" s="23"/>
    </row>
    <row r="34" spans="1:19" ht="12.75">
      <c r="A34" s="22"/>
      <c r="B34" s="23" t="s">
        <v>138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6"/>
      <c r="R34" s="23"/>
      <c r="S34" s="23"/>
    </row>
    <row r="35" spans="1:19" ht="12.75">
      <c r="A35" s="22"/>
      <c r="B35" s="23" t="s">
        <v>139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6"/>
      <c r="R35" s="23"/>
      <c r="S35" s="23"/>
    </row>
    <row r="36" spans="1:19" ht="12.75">
      <c r="A36" s="22"/>
      <c r="B36" s="23" t="s">
        <v>140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6"/>
      <c r="R36" s="23"/>
      <c r="S36" s="23"/>
    </row>
    <row r="37" spans="1:19" ht="12.75">
      <c r="A37" s="22"/>
      <c r="B37" s="23" t="s">
        <v>141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6"/>
      <c r="R37" s="23"/>
      <c r="S37" s="23"/>
    </row>
    <row r="38" spans="1:19" ht="12.75">
      <c r="A38" s="22"/>
      <c r="B38" s="23" t="s">
        <v>142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6"/>
      <c r="R38" s="23"/>
      <c r="S38" s="23"/>
    </row>
    <row r="39" spans="1:19" ht="12.75">
      <c r="A39" s="22"/>
      <c r="B39" s="23" t="s">
        <v>143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6"/>
      <c r="R39" s="23"/>
      <c r="S39" s="23"/>
    </row>
    <row r="40" spans="1:19" ht="12.75">
      <c r="A40" s="22"/>
      <c r="B40" s="23" t="s">
        <v>144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6"/>
      <c r="R40" s="23"/>
      <c r="S40" s="2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1"/>
  <sheetViews>
    <sheetView tabSelected="1" workbookViewId="0" topLeftCell="A1">
      <selection activeCell="L3" sqref="L3"/>
    </sheetView>
  </sheetViews>
  <sheetFormatPr defaultColWidth="9.00390625" defaultRowHeight="12.75"/>
  <cols>
    <col min="2" max="2" width="17.125" style="0" customWidth="1"/>
    <col min="6" max="6" width="25.00390625" style="0" customWidth="1"/>
    <col min="7" max="7" width="14.625" style="3" hidden="1" customWidth="1"/>
    <col min="8" max="8" width="20.625" style="3" hidden="1" customWidth="1"/>
    <col min="9" max="9" width="9.125" style="3" hidden="1" customWidth="1"/>
    <col min="10" max="10" width="9.125" style="0" hidden="1" customWidth="1"/>
    <col min="12" max="12" width="20.875" style="0" customWidth="1"/>
    <col min="13" max="13" width="29.625" style="2" customWidth="1"/>
    <col min="14" max="14" width="18.00390625" style="2" customWidth="1"/>
    <col min="15" max="15" width="24.25390625" style="3" customWidth="1"/>
    <col min="16" max="16" width="26.375" style="2" customWidth="1"/>
  </cols>
  <sheetData>
    <row r="1" spans="2:9" ht="12.75">
      <c r="B1" t="s">
        <v>146</v>
      </c>
      <c r="C1" t="s">
        <v>147</v>
      </c>
      <c r="D1" t="s">
        <v>148</v>
      </c>
      <c r="E1" t="s">
        <v>149</v>
      </c>
      <c r="F1" t="s">
        <v>150</v>
      </c>
      <c r="G1" s="3">
        <v>5</v>
      </c>
      <c r="H1" s="3">
        <v>11</v>
      </c>
      <c r="I1" s="3">
        <v>20</v>
      </c>
    </row>
    <row r="2" spans="1:16" ht="12.75">
      <c r="A2">
        <v>1</v>
      </c>
      <c r="B2" t="s">
        <v>151</v>
      </c>
      <c r="C2" t="s">
        <v>152</v>
      </c>
      <c r="D2" t="s">
        <v>153</v>
      </c>
      <c r="E2" t="s">
        <v>154</v>
      </c>
      <c r="F2">
        <v>71</v>
      </c>
      <c r="L2" s="12"/>
      <c r="M2" s="38" t="s">
        <v>527</v>
      </c>
      <c r="N2" s="38" t="s">
        <v>145</v>
      </c>
      <c r="O2" s="37" t="s">
        <v>528</v>
      </c>
      <c r="P2" s="38" t="s">
        <v>529</v>
      </c>
    </row>
    <row r="3" spans="1:16" ht="12.75">
      <c r="A3">
        <v>2</v>
      </c>
      <c r="B3" t="s">
        <v>155</v>
      </c>
      <c r="C3" t="s">
        <v>152</v>
      </c>
      <c r="D3" t="s">
        <v>156</v>
      </c>
      <c r="E3" t="s">
        <v>154</v>
      </c>
      <c r="F3">
        <v>67</v>
      </c>
      <c r="L3" s="43" t="s">
        <v>75</v>
      </c>
      <c r="M3" s="42">
        <v>221.46818181818182</v>
      </c>
      <c r="N3" s="36">
        <v>59.84441413507553</v>
      </c>
      <c r="O3" s="48">
        <v>215.97272727272727</v>
      </c>
      <c r="P3" s="39">
        <f>M3-O3</f>
        <v>5.49545454545455</v>
      </c>
    </row>
    <row r="4" spans="1:16" ht="12.75">
      <c r="A4">
        <v>3</v>
      </c>
      <c r="B4" t="s">
        <v>157</v>
      </c>
      <c r="C4" t="s">
        <v>158</v>
      </c>
      <c r="D4" t="s">
        <v>159</v>
      </c>
      <c r="E4" t="s">
        <v>154</v>
      </c>
      <c r="F4">
        <v>66</v>
      </c>
      <c r="L4" s="43" t="s">
        <v>468</v>
      </c>
      <c r="M4" s="42">
        <v>221.0681818181818</v>
      </c>
      <c r="N4" s="36">
        <v>59.42536509205895</v>
      </c>
      <c r="O4" s="48">
        <v>210.4</v>
      </c>
      <c r="P4" s="44">
        <f aca="true" t="shared" si="0" ref="P4:P18">M4-O4</f>
        <v>10.668181818181807</v>
      </c>
    </row>
    <row r="5" spans="1:16" ht="12.75">
      <c r="A5">
        <v>4</v>
      </c>
      <c r="B5" t="s">
        <v>160</v>
      </c>
      <c r="C5" t="s">
        <v>158</v>
      </c>
      <c r="D5" t="s">
        <v>161</v>
      </c>
      <c r="E5" t="s">
        <v>154</v>
      </c>
      <c r="F5">
        <v>66</v>
      </c>
      <c r="L5" s="43" t="s">
        <v>263</v>
      </c>
      <c r="M5" s="42">
        <v>216.19090909090912</v>
      </c>
      <c r="N5" s="36">
        <v>54.046707577696154</v>
      </c>
      <c r="O5" s="48">
        <v>214.21363636363634</v>
      </c>
      <c r="P5" s="40">
        <f t="shared" si="0"/>
        <v>1.9772727272727764</v>
      </c>
    </row>
    <row r="6" spans="1:16" ht="12.75">
      <c r="A6">
        <v>5</v>
      </c>
      <c r="B6" t="s">
        <v>162</v>
      </c>
      <c r="C6" t="s">
        <v>163</v>
      </c>
      <c r="D6" t="s">
        <v>164</v>
      </c>
      <c r="E6" t="s">
        <v>154</v>
      </c>
      <c r="F6">
        <v>66</v>
      </c>
      <c r="G6" s="3">
        <f>SUM(F2:F6)/5</f>
        <v>67.2</v>
      </c>
      <c r="L6" s="43" t="s">
        <v>437</v>
      </c>
      <c r="M6" s="42">
        <v>212.9227272727273</v>
      </c>
      <c r="N6" s="36">
        <v>50.20594677242862</v>
      </c>
      <c r="O6" s="48">
        <v>212.3</v>
      </c>
      <c r="P6" s="45">
        <f t="shared" si="0"/>
        <v>0.6227272727272748</v>
      </c>
    </row>
    <row r="7" spans="1:16" ht="12.75">
      <c r="A7">
        <v>6</v>
      </c>
      <c r="B7" t="s">
        <v>165</v>
      </c>
      <c r="C7" t="s">
        <v>163</v>
      </c>
      <c r="D7" t="s">
        <v>166</v>
      </c>
      <c r="E7" t="s">
        <v>154</v>
      </c>
      <c r="F7">
        <v>66</v>
      </c>
      <c r="L7" s="43" t="s">
        <v>235</v>
      </c>
      <c r="M7" s="42">
        <v>212.47272727272727</v>
      </c>
      <c r="N7" s="36">
        <v>49.66535250383817</v>
      </c>
      <c r="O7" s="48">
        <v>215.6</v>
      </c>
      <c r="P7" s="46">
        <f t="shared" si="0"/>
        <v>-3.127272727272725</v>
      </c>
    </row>
    <row r="8" spans="1:16" ht="12.75">
      <c r="A8">
        <v>7</v>
      </c>
      <c r="B8" t="s">
        <v>167</v>
      </c>
      <c r="C8" t="s">
        <v>158</v>
      </c>
      <c r="D8" t="s">
        <v>168</v>
      </c>
      <c r="E8" t="s">
        <v>154</v>
      </c>
      <c r="F8">
        <v>66</v>
      </c>
      <c r="L8" s="43" t="s">
        <v>386</v>
      </c>
      <c r="M8" s="42">
        <v>211.9681818181818</v>
      </c>
      <c r="N8" s="36">
        <v>49.056350548090506</v>
      </c>
      <c r="O8" s="48">
        <v>212.8</v>
      </c>
      <c r="P8" s="47">
        <f t="shared" si="0"/>
        <v>-0.8318181818182211</v>
      </c>
    </row>
    <row r="9" spans="1:16" ht="12.75">
      <c r="A9">
        <v>8</v>
      </c>
      <c r="B9" t="s">
        <v>169</v>
      </c>
      <c r="C9" t="s">
        <v>163</v>
      </c>
      <c r="D9" t="s">
        <v>170</v>
      </c>
      <c r="E9" t="s">
        <v>154</v>
      </c>
      <c r="F9">
        <v>65</v>
      </c>
      <c r="L9" s="43" t="s">
        <v>298</v>
      </c>
      <c r="M9" s="42">
        <v>204.36363636363635</v>
      </c>
      <c r="N9" s="36">
        <v>39.65390905392482</v>
      </c>
      <c r="O9" s="48">
        <v>204.3</v>
      </c>
      <c r="P9" s="45">
        <f t="shared" si="0"/>
        <v>0.06363636363633418</v>
      </c>
    </row>
    <row r="10" spans="1:16" ht="12.75">
      <c r="A10">
        <v>9</v>
      </c>
      <c r="B10" t="s">
        <v>171</v>
      </c>
      <c r="C10" t="s">
        <v>172</v>
      </c>
      <c r="D10" t="s">
        <v>164</v>
      </c>
      <c r="E10" t="s">
        <v>154</v>
      </c>
      <c r="F10">
        <v>65</v>
      </c>
      <c r="L10" s="43" t="s">
        <v>198</v>
      </c>
      <c r="M10" s="42">
        <v>203.6727272727273</v>
      </c>
      <c r="N10" s="36">
        <v>38.793464555616666</v>
      </c>
      <c r="O10" s="48">
        <v>205.1</v>
      </c>
      <c r="P10" s="41">
        <f t="shared" si="0"/>
        <v>-1.4272727272727082</v>
      </c>
    </row>
    <row r="11" spans="1:16" ht="12.75">
      <c r="A11">
        <v>10</v>
      </c>
      <c r="B11" t="s">
        <v>173</v>
      </c>
      <c r="C11" t="s">
        <v>158</v>
      </c>
      <c r="D11" t="s">
        <v>174</v>
      </c>
      <c r="E11" t="s">
        <v>154</v>
      </c>
      <c r="F11">
        <v>65</v>
      </c>
      <c r="L11" s="43" t="s">
        <v>500</v>
      </c>
      <c r="M11" s="42">
        <v>201.96363636363637</v>
      </c>
      <c r="N11" s="36">
        <v>36.67269563913165</v>
      </c>
      <c r="O11" s="48">
        <v>200.6</v>
      </c>
      <c r="P11" s="45">
        <f t="shared" si="0"/>
        <v>1.363636363636374</v>
      </c>
    </row>
    <row r="12" spans="1:16" ht="12.75">
      <c r="A12">
        <v>11</v>
      </c>
      <c r="B12" t="s">
        <v>175</v>
      </c>
      <c r="C12" t="s">
        <v>163</v>
      </c>
      <c r="D12" t="s">
        <v>176</v>
      </c>
      <c r="E12" t="s">
        <v>154</v>
      </c>
      <c r="F12">
        <v>64</v>
      </c>
      <c r="H12" s="3">
        <f>SUM(F2:F12)/11</f>
        <v>66.0909090909091</v>
      </c>
      <c r="L12" s="43" t="s">
        <v>357</v>
      </c>
      <c r="M12" s="42">
        <v>201.9181818181818</v>
      </c>
      <c r="N12" s="36">
        <v>36.616498986756504</v>
      </c>
      <c r="O12" s="48">
        <v>202.7</v>
      </c>
      <c r="P12" s="47">
        <f t="shared" si="0"/>
        <v>-0.7818181818181813</v>
      </c>
    </row>
    <row r="13" spans="1:16" ht="12.75">
      <c r="A13">
        <v>12</v>
      </c>
      <c r="B13" t="s">
        <v>177</v>
      </c>
      <c r="C13" t="s">
        <v>178</v>
      </c>
      <c r="D13" t="s">
        <v>164</v>
      </c>
      <c r="E13" t="s">
        <v>154</v>
      </c>
      <c r="F13">
        <v>64</v>
      </c>
      <c r="L13" s="43" t="s">
        <v>327</v>
      </c>
      <c r="M13" s="42">
        <v>198.27272727272725</v>
      </c>
      <c r="N13" s="36">
        <v>32.16505271316462</v>
      </c>
      <c r="O13" s="48">
        <v>197.6</v>
      </c>
      <c r="P13" s="45">
        <f t="shared" si="0"/>
        <v>0.6727272727272577</v>
      </c>
    </row>
    <row r="14" spans="1:16" ht="12.75">
      <c r="A14">
        <v>13</v>
      </c>
      <c r="B14" t="s">
        <v>179</v>
      </c>
      <c r="C14" t="s">
        <v>163</v>
      </c>
      <c r="D14" t="s">
        <v>153</v>
      </c>
      <c r="E14" t="s">
        <v>154</v>
      </c>
      <c r="F14">
        <v>64</v>
      </c>
      <c r="L14" s="43" t="s">
        <v>411</v>
      </c>
      <c r="M14" s="42">
        <v>198.04545454545456</v>
      </c>
      <c r="N14" s="36">
        <v>31.892106130325615</v>
      </c>
      <c r="O14" s="48">
        <v>198.68636363636364</v>
      </c>
      <c r="P14" s="47">
        <f t="shared" si="0"/>
        <v>-0.6409090909090764</v>
      </c>
    </row>
    <row r="15" spans="1:16" ht="12.75">
      <c r="A15">
        <v>14</v>
      </c>
      <c r="B15" t="s">
        <v>180</v>
      </c>
      <c r="C15" t="s">
        <v>181</v>
      </c>
      <c r="D15" t="s">
        <v>182</v>
      </c>
      <c r="E15" t="s">
        <v>154</v>
      </c>
      <c r="F15">
        <v>63</v>
      </c>
      <c r="L15" s="43" t="s">
        <v>154</v>
      </c>
      <c r="M15" s="42">
        <v>197.59090909090912</v>
      </c>
      <c r="N15" s="36">
        <v>31.3481768213804</v>
      </c>
      <c r="O15" s="48">
        <v>198.9</v>
      </c>
      <c r="P15" s="41">
        <f t="shared" si="0"/>
        <v>-1.3090909090908838</v>
      </c>
    </row>
    <row r="16" spans="1:16" ht="12.75">
      <c r="A16">
        <v>15</v>
      </c>
      <c r="B16" t="s">
        <v>183</v>
      </c>
      <c r="C16" t="s">
        <v>163</v>
      </c>
      <c r="D16" t="s">
        <v>166</v>
      </c>
      <c r="E16" t="s">
        <v>154</v>
      </c>
      <c r="F16">
        <v>63</v>
      </c>
      <c r="L16" s="43" t="s">
        <v>1</v>
      </c>
      <c r="M16" s="42">
        <v>197.5</v>
      </c>
      <c r="N16" s="36">
        <v>31.239714815120493</v>
      </c>
      <c r="O16" s="48">
        <v>198.3</v>
      </c>
      <c r="P16" s="47">
        <f t="shared" si="0"/>
        <v>-0.8000000000000114</v>
      </c>
    </row>
    <row r="17" spans="1:16" ht="12.75">
      <c r="A17">
        <v>16</v>
      </c>
      <c r="B17" t="s">
        <v>184</v>
      </c>
      <c r="C17" t="s">
        <v>185</v>
      </c>
      <c r="D17" t="s">
        <v>168</v>
      </c>
      <c r="E17" t="s">
        <v>154</v>
      </c>
      <c r="F17">
        <v>63</v>
      </c>
      <c r="L17" s="43" t="s">
        <v>50</v>
      </c>
      <c r="M17" s="42">
        <v>195.08181818181816</v>
      </c>
      <c r="N17" s="36">
        <v>28.39860125880712</v>
      </c>
      <c r="O17" s="48">
        <v>195.76363636363638</v>
      </c>
      <c r="P17" s="47">
        <f t="shared" si="0"/>
        <v>-0.6818181818182154</v>
      </c>
    </row>
    <row r="18" spans="1:16" ht="12.75">
      <c r="A18">
        <v>17</v>
      </c>
      <c r="B18" t="s">
        <v>186</v>
      </c>
      <c r="C18" t="s">
        <v>187</v>
      </c>
      <c r="D18" t="s">
        <v>188</v>
      </c>
      <c r="E18" t="s">
        <v>154</v>
      </c>
      <c r="F18">
        <v>63</v>
      </c>
      <c r="L18" s="43" t="s">
        <v>25</v>
      </c>
      <c r="M18" s="42">
        <v>192.59090909090912</v>
      </c>
      <c r="N18" s="36">
        <v>25.574348227013353</v>
      </c>
      <c r="O18" s="48">
        <v>192.7818181818182</v>
      </c>
      <c r="P18" s="47">
        <f t="shared" si="0"/>
        <v>-0.1909090909090878</v>
      </c>
    </row>
    <row r="19" spans="1:6" ht="12.75">
      <c r="A19">
        <v>18</v>
      </c>
      <c r="B19" t="s">
        <v>189</v>
      </c>
      <c r="C19" t="s">
        <v>163</v>
      </c>
      <c r="D19" t="s">
        <v>190</v>
      </c>
      <c r="E19" t="s">
        <v>154</v>
      </c>
      <c r="F19">
        <v>62</v>
      </c>
    </row>
    <row r="20" spans="1:6" ht="12.75">
      <c r="A20">
        <v>19</v>
      </c>
      <c r="B20" t="s">
        <v>191</v>
      </c>
      <c r="C20" t="s">
        <v>163</v>
      </c>
      <c r="D20" t="s">
        <v>192</v>
      </c>
      <c r="E20" t="s">
        <v>154</v>
      </c>
      <c r="F20">
        <v>59</v>
      </c>
    </row>
    <row r="21" spans="1:10" ht="12.75">
      <c r="A21">
        <v>20</v>
      </c>
      <c r="B21" t="s">
        <v>193</v>
      </c>
      <c r="C21" t="s">
        <v>163</v>
      </c>
      <c r="D21" t="s">
        <v>194</v>
      </c>
      <c r="E21" t="s">
        <v>154</v>
      </c>
      <c r="F21">
        <v>58</v>
      </c>
      <c r="I21" s="3">
        <f>SUM(F2:F21)/20</f>
        <v>64.3</v>
      </c>
      <c r="J21" s="1">
        <f>G6+H12+I21</f>
        <v>197.59090909090912</v>
      </c>
    </row>
    <row r="22" spans="1:6" ht="12.75">
      <c r="A22">
        <v>1</v>
      </c>
      <c r="B22" t="s">
        <v>196</v>
      </c>
      <c r="C22" t="s">
        <v>197</v>
      </c>
      <c r="D22" t="s">
        <v>166</v>
      </c>
      <c r="E22" t="s">
        <v>198</v>
      </c>
      <c r="F22">
        <v>73</v>
      </c>
    </row>
    <row r="23" spans="1:6" ht="12.75">
      <c r="A23">
        <v>2</v>
      </c>
      <c r="B23" t="s">
        <v>199</v>
      </c>
      <c r="C23" t="s">
        <v>200</v>
      </c>
      <c r="D23" t="s">
        <v>182</v>
      </c>
      <c r="E23" t="s">
        <v>198</v>
      </c>
      <c r="F23">
        <v>71</v>
      </c>
    </row>
    <row r="24" spans="1:6" ht="12.75">
      <c r="A24">
        <v>3</v>
      </c>
      <c r="B24" t="s">
        <v>201</v>
      </c>
      <c r="C24" t="s">
        <v>202</v>
      </c>
      <c r="D24" t="s">
        <v>153</v>
      </c>
      <c r="E24" t="s">
        <v>198</v>
      </c>
      <c r="F24">
        <v>70</v>
      </c>
    </row>
    <row r="25" spans="1:6" ht="12.75">
      <c r="A25">
        <v>4</v>
      </c>
      <c r="B25" t="s">
        <v>203</v>
      </c>
      <c r="C25" t="s">
        <v>204</v>
      </c>
      <c r="D25" t="s">
        <v>166</v>
      </c>
      <c r="E25" t="s">
        <v>198</v>
      </c>
      <c r="F25">
        <v>70</v>
      </c>
    </row>
    <row r="26" spans="1:7" ht="12.75">
      <c r="A26">
        <v>5</v>
      </c>
      <c r="B26" t="s">
        <v>205</v>
      </c>
      <c r="C26" t="s">
        <v>206</v>
      </c>
      <c r="D26" t="s">
        <v>166</v>
      </c>
      <c r="E26" t="s">
        <v>198</v>
      </c>
      <c r="F26">
        <v>69</v>
      </c>
      <c r="G26" s="3">
        <f>SUM(F22:F26)/5</f>
        <v>70.6</v>
      </c>
    </row>
    <row r="27" spans="1:6" ht="12.75">
      <c r="A27">
        <v>6</v>
      </c>
      <c r="B27" t="s">
        <v>207</v>
      </c>
      <c r="C27" t="s">
        <v>208</v>
      </c>
      <c r="D27" t="s">
        <v>174</v>
      </c>
      <c r="E27" t="s">
        <v>198</v>
      </c>
      <c r="F27">
        <v>68</v>
      </c>
    </row>
    <row r="28" spans="1:6" ht="12.75">
      <c r="A28">
        <v>7</v>
      </c>
      <c r="B28" t="s">
        <v>209</v>
      </c>
      <c r="C28" t="s">
        <v>197</v>
      </c>
      <c r="D28" t="s">
        <v>164</v>
      </c>
      <c r="E28" t="s">
        <v>198</v>
      </c>
      <c r="F28">
        <v>67</v>
      </c>
    </row>
    <row r="29" spans="1:6" ht="12.75">
      <c r="A29">
        <v>8</v>
      </c>
      <c r="B29" t="s">
        <v>210</v>
      </c>
      <c r="C29" t="s">
        <v>211</v>
      </c>
      <c r="D29" t="s">
        <v>182</v>
      </c>
      <c r="E29" t="s">
        <v>198</v>
      </c>
      <c r="F29">
        <v>66</v>
      </c>
    </row>
    <row r="30" spans="1:6" ht="12.75">
      <c r="A30">
        <v>9</v>
      </c>
      <c r="B30" t="s">
        <v>212</v>
      </c>
      <c r="C30" t="s">
        <v>163</v>
      </c>
      <c r="D30" t="s">
        <v>213</v>
      </c>
      <c r="E30" t="s">
        <v>198</v>
      </c>
      <c r="F30">
        <v>66</v>
      </c>
    </row>
    <row r="31" spans="1:6" ht="12.75">
      <c r="A31">
        <v>10</v>
      </c>
      <c r="B31" t="s">
        <v>214</v>
      </c>
      <c r="C31" t="s">
        <v>215</v>
      </c>
      <c r="D31" t="s">
        <v>164</v>
      </c>
      <c r="E31" t="s">
        <v>198</v>
      </c>
      <c r="F31">
        <v>66</v>
      </c>
    </row>
    <row r="32" spans="1:8" ht="12.75">
      <c r="A32">
        <v>11</v>
      </c>
      <c r="B32" t="s">
        <v>216</v>
      </c>
      <c r="C32" t="s">
        <v>217</v>
      </c>
      <c r="D32" t="s">
        <v>218</v>
      </c>
      <c r="E32" t="s">
        <v>198</v>
      </c>
      <c r="F32">
        <v>65</v>
      </c>
      <c r="H32" s="3">
        <f>SUM(F22:F32)/11</f>
        <v>68.27272727272727</v>
      </c>
    </row>
    <row r="33" spans="1:6" ht="12.75">
      <c r="A33">
        <v>12</v>
      </c>
      <c r="B33" t="s">
        <v>219</v>
      </c>
      <c r="C33" t="s">
        <v>163</v>
      </c>
      <c r="D33" t="s">
        <v>220</v>
      </c>
      <c r="E33" t="s">
        <v>198</v>
      </c>
      <c r="F33">
        <v>64</v>
      </c>
    </row>
    <row r="34" spans="1:6" ht="12.75">
      <c r="A34">
        <v>13</v>
      </c>
      <c r="B34" t="s">
        <v>221</v>
      </c>
      <c r="C34" t="s">
        <v>163</v>
      </c>
      <c r="D34" t="s">
        <v>153</v>
      </c>
      <c r="E34" t="s">
        <v>198</v>
      </c>
      <c r="F34">
        <v>63</v>
      </c>
    </row>
    <row r="35" spans="1:6" ht="12.75">
      <c r="A35">
        <v>14</v>
      </c>
      <c r="B35" t="s">
        <v>222</v>
      </c>
      <c r="C35" t="s">
        <v>163</v>
      </c>
      <c r="D35" t="s">
        <v>223</v>
      </c>
      <c r="E35" t="s">
        <v>198</v>
      </c>
      <c r="F35">
        <v>62</v>
      </c>
    </row>
    <row r="36" spans="1:6" ht="12.75">
      <c r="A36">
        <v>15</v>
      </c>
      <c r="B36" t="s">
        <v>224</v>
      </c>
      <c r="C36" t="s">
        <v>163</v>
      </c>
      <c r="D36" t="s">
        <v>176</v>
      </c>
      <c r="E36" t="s">
        <v>198</v>
      </c>
      <c r="F36">
        <v>61</v>
      </c>
    </row>
    <row r="37" spans="1:6" ht="12.75">
      <c r="A37">
        <v>16</v>
      </c>
      <c r="B37" t="s">
        <v>225</v>
      </c>
      <c r="C37" t="s">
        <v>163</v>
      </c>
      <c r="D37" t="s">
        <v>194</v>
      </c>
      <c r="E37" t="s">
        <v>198</v>
      </c>
      <c r="F37">
        <v>61</v>
      </c>
    </row>
    <row r="38" spans="1:6" ht="12.75">
      <c r="A38">
        <v>17</v>
      </c>
      <c r="B38" t="s">
        <v>226</v>
      </c>
      <c r="C38" t="s">
        <v>163</v>
      </c>
      <c r="D38" t="s">
        <v>227</v>
      </c>
      <c r="E38" t="s">
        <v>198</v>
      </c>
      <c r="F38">
        <v>61</v>
      </c>
    </row>
    <row r="39" spans="1:6" ht="12.75">
      <c r="A39">
        <v>18</v>
      </c>
      <c r="B39" t="s">
        <v>228</v>
      </c>
      <c r="C39" t="s">
        <v>229</v>
      </c>
      <c r="D39" t="s">
        <v>188</v>
      </c>
      <c r="E39" t="s">
        <v>198</v>
      </c>
      <c r="F39">
        <v>59</v>
      </c>
    </row>
    <row r="40" spans="1:6" ht="12.75">
      <c r="A40">
        <v>19</v>
      </c>
      <c r="B40" t="s">
        <v>230</v>
      </c>
      <c r="C40" t="s">
        <v>163</v>
      </c>
      <c r="D40" t="s">
        <v>192</v>
      </c>
      <c r="E40" t="s">
        <v>198</v>
      </c>
      <c r="F40">
        <v>57</v>
      </c>
    </row>
    <row r="41" spans="1:10" ht="12.75">
      <c r="A41">
        <v>20</v>
      </c>
      <c r="B41" t="s">
        <v>231</v>
      </c>
      <c r="C41" t="s">
        <v>163</v>
      </c>
      <c r="D41" t="s">
        <v>232</v>
      </c>
      <c r="E41" t="s">
        <v>198</v>
      </c>
      <c r="F41">
        <v>57</v>
      </c>
      <c r="I41" s="3">
        <f>SUM(F22:F41)/20</f>
        <v>64.8</v>
      </c>
      <c r="J41" s="1">
        <f>G26+H32+I41</f>
        <v>203.6727272727273</v>
      </c>
    </row>
    <row r="42" spans="1:6" ht="12.75">
      <c r="A42">
        <v>1</v>
      </c>
      <c r="B42" t="s">
        <v>233</v>
      </c>
      <c r="C42" t="s">
        <v>234</v>
      </c>
      <c r="D42" t="s">
        <v>166</v>
      </c>
      <c r="E42" t="s">
        <v>235</v>
      </c>
      <c r="F42">
        <v>75</v>
      </c>
    </row>
    <row r="43" spans="1:6" ht="12.75">
      <c r="A43">
        <v>2</v>
      </c>
      <c r="B43" t="s">
        <v>236</v>
      </c>
      <c r="C43" t="s">
        <v>163</v>
      </c>
      <c r="D43" t="s">
        <v>164</v>
      </c>
      <c r="E43" t="s">
        <v>235</v>
      </c>
      <c r="F43">
        <v>73</v>
      </c>
    </row>
    <row r="44" spans="1:6" ht="12.75">
      <c r="A44">
        <v>3</v>
      </c>
      <c r="B44" t="s">
        <v>237</v>
      </c>
      <c r="C44" t="s">
        <v>163</v>
      </c>
      <c r="D44" t="s">
        <v>164</v>
      </c>
      <c r="E44" t="s">
        <v>235</v>
      </c>
      <c r="F44">
        <v>72</v>
      </c>
    </row>
    <row r="45" spans="1:6" ht="12.75">
      <c r="A45">
        <v>4</v>
      </c>
      <c r="B45" t="s">
        <v>238</v>
      </c>
      <c r="C45" t="s">
        <v>197</v>
      </c>
      <c r="D45" t="s">
        <v>239</v>
      </c>
      <c r="E45" t="s">
        <v>235</v>
      </c>
      <c r="F45">
        <v>72</v>
      </c>
    </row>
    <row r="46" spans="1:7" ht="12.75">
      <c r="A46">
        <v>5</v>
      </c>
      <c r="B46" t="s">
        <v>240</v>
      </c>
      <c r="C46" t="s">
        <v>202</v>
      </c>
      <c r="D46" t="s">
        <v>153</v>
      </c>
      <c r="E46" t="s">
        <v>235</v>
      </c>
      <c r="F46">
        <v>71</v>
      </c>
      <c r="G46" s="3">
        <f>SUM(F42:F46)/5</f>
        <v>72.6</v>
      </c>
    </row>
    <row r="47" spans="1:6" ht="12.75">
      <c r="A47">
        <v>6</v>
      </c>
      <c r="B47" t="s">
        <v>241</v>
      </c>
      <c r="C47" t="s">
        <v>163</v>
      </c>
      <c r="D47" t="s">
        <v>239</v>
      </c>
      <c r="E47" t="s">
        <v>235</v>
      </c>
      <c r="F47">
        <v>71</v>
      </c>
    </row>
    <row r="48" spans="1:6" ht="12.75">
      <c r="A48">
        <v>7</v>
      </c>
      <c r="B48" t="s">
        <v>242</v>
      </c>
      <c r="C48" t="s">
        <v>163</v>
      </c>
      <c r="D48" t="s">
        <v>176</v>
      </c>
      <c r="E48" t="s">
        <v>235</v>
      </c>
      <c r="F48">
        <v>71</v>
      </c>
    </row>
    <row r="49" spans="1:6" ht="12.75">
      <c r="A49">
        <v>8</v>
      </c>
      <c r="B49" t="s">
        <v>243</v>
      </c>
      <c r="C49" t="s">
        <v>234</v>
      </c>
      <c r="D49" t="s">
        <v>244</v>
      </c>
      <c r="E49" t="s">
        <v>235</v>
      </c>
      <c r="F49">
        <v>71</v>
      </c>
    </row>
    <row r="50" spans="1:6" ht="12.75">
      <c r="A50">
        <v>9</v>
      </c>
      <c r="B50" t="s">
        <v>245</v>
      </c>
      <c r="C50" t="s">
        <v>197</v>
      </c>
      <c r="D50" t="s">
        <v>246</v>
      </c>
      <c r="E50" t="s">
        <v>235</v>
      </c>
      <c r="F50">
        <v>70</v>
      </c>
    </row>
    <row r="51" spans="1:6" ht="12.75">
      <c r="A51">
        <v>10</v>
      </c>
      <c r="B51" t="s">
        <v>247</v>
      </c>
      <c r="C51" t="s">
        <v>163</v>
      </c>
      <c r="D51" t="s">
        <v>248</v>
      </c>
      <c r="E51" t="s">
        <v>235</v>
      </c>
      <c r="F51">
        <v>69</v>
      </c>
    </row>
    <row r="52" spans="1:8" ht="12.75">
      <c r="A52">
        <v>11</v>
      </c>
      <c r="B52" t="s">
        <v>249</v>
      </c>
      <c r="C52" t="s">
        <v>163</v>
      </c>
      <c r="D52" t="s">
        <v>195</v>
      </c>
      <c r="E52" t="s">
        <v>235</v>
      </c>
      <c r="F52">
        <v>69</v>
      </c>
      <c r="H52" s="3">
        <f>SUM(F42:F52)/11</f>
        <v>71.27272727272727</v>
      </c>
    </row>
    <row r="53" spans="1:6" ht="12.75">
      <c r="A53">
        <v>12</v>
      </c>
      <c r="B53" t="s">
        <v>250</v>
      </c>
      <c r="C53" t="s">
        <v>163</v>
      </c>
      <c r="D53" t="s">
        <v>170</v>
      </c>
      <c r="E53" t="s">
        <v>235</v>
      </c>
      <c r="F53">
        <v>69</v>
      </c>
    </row>
    <row r="54" spans="1:6" ht="12.75">
      <c r="A54">
        <v>13</v>
      </c>
      <c r="B54" t="s">
        <v>251</v>
      </c>
      <c r="C54" t="s">
        <v>252</v>
      </c>
      <c r="D54" t="s">
        <v>253</v>
      </c>
      <c r="E54" t="s">
        <v>235</v>
      </c>
      <c r="F54">
        <v>69</v>
      </c>
    </row>
    <row r="55" spans="1:6" ht="12.75">
      <c r="A55">
        <v>14</v>
      </c>
      <c r="B55" t="s">
        <v>254</v>
      </c>
      <c r="C55" t="s">
        <v>255</v>
      </c>
      <c r="D55" t="s">
        <v>192</v>
      </c>
      <c r="E55" t="s">
        <v>235</v>
      </c>
      <c r="F55">
        <v>68</v>
      </c>
    </row>
    <row r="56" spans="1:6" ht="12.75">
      <c r="A56">
        <v>15</v>
      </c>
      <c r="B56" t="s">
        <v>256</v>
      </c>
      <c r="C56" t="s">
        <v>158</v>
      </c>
      <c r="D56" t="s">
        <v>239</v>
      </c>
      <c r="E56" t="s">
        <v>235</v>
      </c>
      <c r="F56">
        <v>66</v>
      </c>
    </row>
    <row r="57" spans="1:6" ht="12.75">
      <c r="A57">
        <v>16</v>
      </c>
      <c r="B57" t="s">
        <v>257</v>
      </c>
      <c r="C57" t="s">
        <v>163</v>
      </c>
      <c r="D57" t="s">
        <v>164</v>
      </c>
      <c r="E57" t="s">
        <v>235</v>
      </c>
      <c r="F57">
        <v>65</v>
      </c>
    </row>
    <row r="58" spans="1:6" ht="12.75">
      <c r="A58">
        <v>17</v>
      </c>
      <c r="B58" t="s">
        <v>99</v>
      </c>
      <c r="C58" t="s">
        <v>100</v>
      </c>
      <c r="D58" t="s">
        <v>227</v>
      </c>
      <c r="E58" t="s">
        <v>235</v>
      </c>
      <c r="F58">
        <v>65</v>
      </c>
    </row>
    <row r="59" spans="1:6" ht="12.75">
      <c r="A59">
        <v>18</v>
      </c>
      <c r="B59" t="s">
        <v>259</v>
      </c>
      <c r="C59" t="s">
        <v>215</v>
      </c>
      <c r="D59" t="s">
        <v>260</v>
      </c>
      <c r="E59" t="s">
        <v>235</v>
      </c>
      <c r="F59">
        <v>63</v>
      </c>
    </row>
    <row r="60" spans="1:6" ht="12.75">
      <c r="A60">
        <v>19</v>
      </c>
      <c r="B60" t="s">
        <v>258</v>
      </c>
      <c r="C60" t="s">
        <v>163</v>
      </c>
      <c r="D60" t="s">
        <v>176</v>
      </c>
      <c r="E60" t="s">
        <v>235</v>
      </c>
      <c r="F60">
        <v>63</v>
      </c>
    </row>
    <row r="61" spans="1:10" ht="12.75">
      <c r="A61">
        <v>20</v>
      </c>
      <c r="B61" t="s">
        <v>101</v>
      </c>
      <c r="C61" t="s">
        <v>185</v>
      </c>
      <c r="D61" t="s">
        <v>153</v>
      </c>
      <c r="E61" t="s">
        <v>235</v>
      </c>
      <c r="F61">
        <v>60</v>
      </c>
      <c r="I61" s="3">
        <f>SUM(F42:F61)/20</f>
        <v>68.6</v>
      </c>
      <c r="J61" s="1">
        <f>G46+H52+I61</f>
        <v>212.47272727272727</v>
      </c>
    </row>
    <row r="62" spans="1:6" ht="12.75">
      <c r="A62">
        <v>1</v>
      </c>
      <c r="B62" t="s">
        <v>261</v>
      </c>
      <c r="C62" t="s">
        <v>262</v>
      </c>
      <c r="D62" t="s">
        <v>164</v>
      </c>
      <c r="E62" t="s">
        <v>263</v>
      </c>
      <c r="F62">
        <v>78</v>
      </c>
    </row>
    <row r="63" spans="1:6" ht="12.75">
      <c r="A63">
        <v>2</v>
      </c>
      <c r="B63" t="s">
        <v>264</v>
      </c>
      <c r="C63" t="s">
        <v>163</v>
      </c>
      <c r="D63" t="s">
        <v>265</v>
      </c>
      <c r="E63" t="s">
        <v>263</v>
      </c>
      <c r="F63">
        <v>74</v>
      </c>
    </row>
    <row r="64" spans="1:6" ht="12.75">
      <c r="A64">
        <v>1</v>
      </c>
      <c r="B64" t="s">
        <v>261</v>
      </c>
      <c r="C64" t="s">
        <v>262</v>
      </c>
      <c r="D64" t="s">
        <v>164</v>
      </c>
      <c r="E64" t="s">
        <v>263</v>
      </c>
      <c r="F64">
        <v>78</v>
      </c>
    </row>
    <row r="65" spans="1:6" ht="12.75">
      <c r="A65">
        <v>2</v>
      </c>
      <c r="B65" t="s">
        <v>264</v>
      </c>
      <c r="C65" t="s">
        <v>163</v>
      </c>
      <c r="D65" t="s">
        <v>265</v>
      </c>
      <c r="E65" t="s">
        <v>263</v>
      </c>
      <c r="F65">
        <v>74</v>
      </c>
    </row>
    <row r="66" spans="1:6" ht="12.75">
      <c r="A66">
        <v>3</v>
      </c>
      <c r="B66" t="s">
        <v>266</v>
      </c>
      <c r="C66" t="s">
        <v>267</v>
      </c>
      <c r="D66" t="s">
        <v>192</v>
      </c>
      <c r="E66" t="s">
        <v>263</v>
      </c>
      <c r="F66">
        <v>74</v>
      </c>
    </row>
    <row r="67" spans="1:6" ht="12.75">
      <c r="A67">
        <v>4</v>
      </c>
      <c r="B67" t="s">
        <v>268</v>
      </c>
      <c r="C67" t="s">
        <v>163</v>
      </c>
      <c r="D67" t="s">
        <v>166</v>
      </c>
      <c r="E67" t="s">
        <v>263</v>
      </c>
      <c r="F67">
        <v>73</v>
      </c>
    </row>
    <row r="68" spans="1:7" ht="12.75">
      <c r="A68">
        <v>5</v>
      </c>
      <c r="B68" t="s">
        <v>269</v>
      </c>
      <c r="C68" t="s">
        <v>270</v>
      </c>
      <c r="D68" t="s">
        <v>164</v>
      </c>
      <c r="E68" t="s">
        <v>263</v>
      </c>
      <c r="F68">
        <v>72</v>
      </c>
      <c r="G68" s="3">
        <f>SUM(F64:F68)/5</f>
        <v>74.2</v>
      </c>
    </row>
    <row r="69" spans="1:6" ht="12.75">
      <c r="A69">
        <v>6</v>
      </c>
      <c r="B69" t="s">
        <v>271</v>
      </c>
      <c r="C69" t="s">
        <v>272</v>
      </c>
      <c r="D69" t="s">
        <v>192</v>
      </c>
      <c r="E69" t="s">
        <v>263</v>
      </c>
      <c r="F69">
        <v>71</v>
      </c>
    </row>
    <row r="70" spans="1:6" ht="12.75">
      <c r="A70">
        <v>7</v>
      </c>
      <c r="B70" t="s">
        <v>273</v>
      </c>
      <c r="C70" t="s">
        <v>274</v>
      </c>
      <c r="D70" t="s">
        <v>153</v>
      </c>
      <c r="E70" t="s">
        <v>263</v>
      </c>
      <c r="F70">
        <v>71</v>
      </c>
    </row>
    <row r="71" spans="1:6" ht="12.75">
      <c r="A71">
        <v>8</v>
      </c>
      <c r="B71" t="s">
        <v>275</v>
      </c>
      <c r="C71" t="s">
        <v>276</v>
      </c>
      <c r="D71" t="s">
        <v>188</v>
      </c>
      <c r="E71" t="s">
        <v>263</v>
      </c>
      <c r="F71">
        <v>71</v>
      </c>
    </row>
    <row r="72" spans="1:6" ht="12.75">
      <c r="A72">
        <v>9</v>
      </c>
      <c r="B72" t="s">
        <v>277</v>
      </c>
      <c r="C72" t="s">
        <v>278</v>
      </c>
      <c r="D72" t="s">
        <v>164</v>
      </c>
      <c r="E72" t="s">
        <v>263</v>
      </c>
      <c r="F72">
        <v>70</v>
      </c>
    </row>
    <row r="73" spans="1:6" ht="12.75">
      <c r="A73">
        <v>10</v>
      </c>
      <c r="B73" t="s">
        <v>279</v>
      </c>
      <c r="C73" t="s">
        <v>280</v>
      </c>
      <c r="D73" t="s">
        <v>166</v>
      </c>
      <c r="E73" t="s">
        <v>263</v>
      </c>
      <c r="F73">
        <v>70</v>
      </c>
    </row>
    <row r="74" spans="1:8" ht="12.75">
      <c r="A74">
        <v>11</v>
      </c>
      <c r="B74" t="s">
        <v>281</v>
      </c>
      <c r="C74" t="s">
        <v>282</v>
      </c>
      <c r="D74" t="s">
        <v>283</v>
      </c>
      <c r="E74" t="s">
        <v>263</v>
      </c>
      <c r="F74">
        <v>69</v>
      </c>
      <c r="H74" s="3">
        <f>SUM(F64:F74)/11</f>
        <v>72.0909090909091</v>
      </c>
    </row>
    <row r="75" spans="1:6" ht="12.75">
      <c r="A75">
        <v>12</v>
      </c>
      <c r="B75" t="s">
        <v>284</v>
      </c>
      <c r="C75" t="s">
        <v>285</v>
      </c>
      <c r="D75" t="s">
        <v>190</v>
      </c>
      <c r="E75" t="s">
        <v>263</v>
      </c>
      <c r="F75">
        <v>68</v>
      </c>
    </row>
    <row r="76" spans="1:6" ht="12.75">
      <c r="A76">
        <v>13</v>
      </c>
      <c r="B76" t="s">
        <v>286</v>
      </c>
      <c r="C76" t="s">
        <v>287</v>
      </c>
      <c r="D76" t="s">
        <v>288</v>
      </c>
      <c r="E76" t="s">
        <v>263</v>
      </c>
      <c r="F76">
        <v>68</v>
      </c>
    </row>
    <row r="77" spans="1:6" ht="12.75">
      <c r="A77">
        <v>14</v>
      </c>
      <c r="B77" t="s">
        <v>289</v>
      </c>
      <c r="C77" t="s">
        <v>163</v>
      </c>
      <c r="D77" t="s">
        <v>223</v>
      </c>
      <c r="E77" t="s">
        <v>263</v>
      </c>
      <c r="F77">
        <v>68</v>
      </c>
    </row>
    <row r="78" spans="1:6" ht="12.75">
      <c r="A78">
        <v>15</v>
      </c>
      <c r="B78" t="s">
        <v>290</v>
      </c>
      <c r="C78" t="s">
        <v>163</v>
      </c>
      <c r="D78" t="s">
        <v>218</v>
      </c>
      <c r="E78" t="s">
        <v>263</v>
      </c>
      <c r="F78">
        <v>68</v>
      </c>
    </row>
    <row r="79" spans="1:6" ht="12.75">
      <c r="A79">
        <v>16</v>
      </c>
      <c r="B79" t="s">
        <v>291</v>
      </c>
      <c r="C79" t="s">
        <v>255</v>
      </c>
      <c r="D79" t="s">
        <v>159</v>
      </c>
      <c r="E79" t="s">
        <v>263</v>
      </c>
      <c r="F79">
        <v>67</v>
      </c>
    </row>
    <row r="80" spans="1:6" ht="12.75">
      <c r="A80">
        <v>17</v>
      </c>
      <c r="B80" t="s">
        <v>292</v>
      </c>
      <c r="C80" t="s">
        <v>163</v>
      </c>
      <c r="D80" t="s">
        <v>166</v>
      </c>
      <c r="E80" t="s">
        <v>263</v>
      </c>
      <c r="F80">
        <v>67</v>
      </c>
    </row>
    <row r="81" spans="1:6" ht="12.75">
      <c r="A81">
        <v>18</v>
      </c>
      <c r="B81" t="s">
        <v>293</v>
      </c>
      <c r="C81" t="s">
        <v>294</v>
      </c>
      <c r="D81" t="s">
        <v>166</v>
      </c>
      <c r="E81" t="s">
        <v>263</v>
      </c>
      <c r="F81">
        <v>67</v>
      </c>
    </row>
    <row r="82" spans="1:6" ht="12.75">
      <c r="A82">
        <v>19</v>
      </c>
      <c r="B82" t="s">
        <v>295</v>
      </c>
      <c r="C82" t="s">
        <v>163</v>
      </c>
      <c r="D82" t="s">
        <v>192</v>
      </c>
      <c r="E82" t="s">
        <v>263</v>
      </c>
      <c r="F82">
        <v>66</v>
      </c>
    </row>
    <row r="83" spans="1:10" ht="12.75">
      <c r="A83">
        <v>20</v>
      </c>
      <c r="B83" t="s">
        <v>296</v>
      </c>
      <c r="C83" t="s">
        <v>163</v>
      </c>
      <c r="D83" t="s">
        <v>176</v>
      </c>
      <c r="E83" t="s">
        <v>263</v>
      </c>
      <c r="F83">
        <v>66</v>
      </c>
      <c r="I83" s="3">
        <f>SUM(F64:F83)/20</f>
        <v>69.9</v>
      </c>
      <c r="J83" s="1">
        <f>G68+H74+I83</f>
        <v>216.19090909090912</v>
      </c>
    </row>
    <row r="84" spans="1:6" ht="12.75">
      <c r="A84">
        <v>1</v>
      </c>
      <c r="B84" t="s">
        <v>297</v>
      </c>
      <c r="C84" t="s">
        <v>234</v>
      </c>
      <c r="D84" t="s">
        <v>164</v>
      </c>
      <c r="E84" t="s">
        <v>298</v>
      </c>
      <c r="F84">
        <v>71</v>
      </c>
    </row>
    <row r="85" spans="1:6" ht="12.75">
      <c r="A85">
        <v>2</v>
      </c>
      <c r="B85" t="s">
        <v>299</v>
      </c>
      <c r="C85" t="s">
        <v>197</v>
      </c>
      <c r="D85" t="s">
        <v>232</v>
      </c>
      <c r="E85" t="s">
        <v>298</v>
      </c>
      <c r="F85">
        <v>70</v>
      </c>
    </row>
    <row r="86" spans="1:6" ht="12.75">
      <c r="A86">
        <v>3</v>
      </c>
      <c r="B86" t="s">
        <v>300</v>
      </c>
      <c r="C86" t="s">
        <v>163</v>
      </c>
      <c r="D86" t="s">
        <v>166</v>
      </c>
      <c r="E86" t="s">
        <v>298</v>
      </c>
      <c r="F86">
        <v>69</v>
      </c>
    </row>
    <row r="87" spans="1:6" ht="12.75">
      <c r="A87">
        <v>4</v>
      </c>
      <c r="B87" t="s">
        <v>301</v>
      </c>
      <c r="C87" t="s">
        <v>197</v>
      </c>
      <c r="D87" t="s">
        <v>302</v>
      </c>
      <c r="E87" t="s">
        <v>298</v>
      </c>
      <c r="F87">
        <v>69</v>
      </c>
    </row>
    <row r="88" spans="1:7" ht="12.75">
      <c r="A88">
        <v>5</v>
      </c>
      <c r="B88" t="s">
        <v>303</v>
      </c>
      <c r="C88" t="s">
        <v>185</v>
      </c>
      <c r="D88" t="s">
        <v>246</v>
      </c>
      <c r="E88" t="s">
        <v>298</v>
      </c>
      <c r="F88">
        <v>69</v>
      </c>
      <c r="G88" s="3">
        <f>SUM(F84:F88)/5</f>
        <v>69.6</v>
      </c>
    </row>
    <row r="89" spans="1:6" ht="12.75">
      <c r="A89">
        <v>6</v>
      </c>
      <c r="B89" t="s">
        <v>304</v>
      </c>
      <c r="C89" t="s">
        <v>197</v>
      </c>
      <c r="D89" t="s">
        <v>190</v>
      </c>
      <c r="E89" t="s">
        <v>298</v>
      </c>
      <c r="F89">
        <v>68</v>
      </c>
    </row>
    <row r="90" spans="1:6" ht="12.75">
      <c r="A90">
        <v>7</v>
      </c>
      <c r="B90" t="s">
        <v>305</v>
      </c>
      <c r="C90" t="s">
        <v>306</v>
      </c>
      <c r="D90" t="s">
        <v>168</v>
      </c>
      <c r="E90" t="s">
        <v>298</v>
      </c>
      <c r="F90">
        <v>68</v>
      </c>
    </row>
    <row r="91" spans="1:6" ht="12.75">
      <c r="A91">
        <v>8</v>
      </c>
      <c r="B91" t="s">
        <v>307</v>
      </c>
      <c r="C91" t="s">
        <v>255</v>
      </c>
      <c r="D91" t="s">
        <v>308</v>
      </c>
      <c r="E91" t="s">
        <v>298</v>
      </c>
      <c r="F91">
        <v>68</v>
      </c>
    </row>
    <row r="92" spans="1:6" ht="12.75">
      <c r="A92">
        <v>9</v>
      </c>
      <c r="B92" t="s">
        <v>309</v>
      </c>
      <c r="C92" t="s">
        <v>163</v>
      </c>
      <c r="D92" t="s">
        <v>213</v>
      </c>
      <c r="E92" t="s">
        <v>298</v>
      </c>
      <c r="F92">
        <v>67</v>
      </c>
    </row>
    <row r="93" spans="1:6" ht="12.75">
      <c r="A93">
        <v>10</v>
      </c>
      <c r="B93" t="s">
        <v>310</v>
      </c>
      <c r="C93" t="s">
        <v>311</v>
      </c>
      <c r="D93" t="s">
        <v>194</v>
      </c>
      <c r="E93" t="s">
        <v>298</v>
      </c>
      <c r="F93">
        <v>67</v>
      </c>
    </row>
    <row r="94" spans="1:8" ht="12.75">
      <c r="A94">
        <v>11</v>
      </c>
      <c r="B94" t="s">
        <v>312</v>
      </c>
      <c r="C94" t="s">
        <v>313</v>
      </c>
      <c r="D94" t="s">
        <v>164</v>
      </c>
      <c r="E94" t="s">
        <v>298</v>
      </c>
      <c r="F94">
        <v>66</v>
      </c>
      <c r="H94" s="3">
        <f>SUM(F84:F94)/11</f>
        <v>68.36363636363636</v>
      </c>
    </row>
    <row r="95" spans="1:6" ht="12.75">
      <c r="A95">
        <v>12</v>
      </c>
      <c r="B95" t="s">
        <v>314</v>
      </c>
      <c r="C95" t="s">
        <v>255</v>
      </c>
      <c r="D95" t="s">
        <v>164</v>
      </c>
      <c r="E95" t="s">
        <v>298</v>
      </c>
      <c r="F95">
        <v>66</v>
      </c>
    </row>
    <row r="96" spans="1:6" ht="12.75">
      <c r="A96">
        <v>13</v>
      </c>
      <c r="B96" t="s">
        <v>315</v>
      </c>
      <c r="C96" t="s">
        <v>316</v>
      </c>
      <c r="D96" t="s">
        <v>194</v>
      </c>
      <c r="E96" t="s">
        <v>298</v>
      </c>
      <c r="F96">
        <v>66</v>
      </c>
    </row>
    <row r="97" spans="1:6" ht="12.75">
      <c r="A97">
        <v>14</v>
      </c>
      <c r="B97" t="s">
        <v>317</v>
      </c>
      <c r="C97" t="s">
        <v>163</v>
      </c>
      <c r="D97" t="s">
        <v>218</v>
      </c>
      <c r="E97" t="s">
        <v>298</v>
      </c>
      <c r="F97">
        <v>65</v>
      </c>
    </row>
    <row r="98" spans="1:6" ht="12.75">
      <c r="A98">
        <v>15</v>
      </c>
      <c r="B98" t="s">
        <v>318</v>
      </c>
      <c r="C98" t="s">
        <v>163</v>
      </c>
      <c r="D98" t="s">
        <v>166</v>
      </c>
      <c r="E98" t="s">
        <v>298</v>
      </c>
      <c r="F98">
        <v>65</v>
      </c>
    </row>
    <row r="99" spans="1:6" ht="12.75">
      <c r="A99">
        <v>16</v>
      </c>
      <c r="B99" t="s">
        <v>319</v>
      </c>
      <c r="C99" t="s">
        <v>163</v>
      </c>
      <c r="D99" t="s">
        <v>166</v>
      </c>
      <c r="E99" t="s">
        <v>298</v>
      </c>
      <c r="F99">
        <v>64</v>
      </c>
    </row>
    <row r="100" spans="1:6" ht="12.75">
      <c r="A100">
        <v>17</v>
      </c>
      <c r="B100" t="s">
        <v>320</v>
      </c>
      <c r="C100" t="s">
        <v>163</v>
      </c>
      <c r="D100" t="s">
        <v>176</v>
      </c>
      <c r="E100" t="s">
        <v>298</v>
      </c>
      <c r="F100">
        <v>64</v>
      </c>
    </row>
    <row r="101" spans="1:6" ht="12.75">
      <c r="A101">
        <v>18</v>
      </c>
      <c r="B101" t="s">
        <v>321</v>
      </c>
      <c r="C101" t="s">
        <v>163</v>
      </c>
      <c r="D101" t="s">
        <v>164</v>
      </c>
      <c r="E101" t="s">
        <v>298</v>
      </c>
      <c r="F101">
        <v>64</v>
      </c>
    </row>
    <row r="102" spans="1:6" ht="12.75">
      <c r="A102">
        <v>19</v>
      </c>
      <c r="B102" t="s">
        <v>322</v>
      </c>
      <c r="C102" t="s">
        <v>163</v>
      </c>
      <c r="D102" t="s">
        <v>323</v>
      </c>
      <c r="E102" t="s">
        <v>298</v>
      </c>
      <c r="F102">
        <v>61</v>
      </c>
    </row>
    <row r="103" spans="1:10" ht="12.75">
      <c r="A103">
        <v>20</v>
      </c>
      <c r="B103" t="s">
        <v>324</v>
      </c>
      <c r="C103" t="s">
        <v>255</v>
      </c>
      <c r="D103" t="s">
        <v>325</v>
      </c>
      <c r="E103" t="s">
        <v>298</v>
      </c>
      <c r="F103">
        <v>61</v>
      </c>
      <c r="I103" s="3">
        <f>SUM(F84:F103)/20</f>
        <v>66.4</v>
      </c>
      <c r="J103" s="1">
        <f>G88+H94+I103</f>
        <v>204.36363636363635</v>
      </c>
    </row>
    <row r="104" spans="1:6" ht="12.75">
      <c r="A104">
        <v>1</v>
      </c>
      <c r="B104" t="s">
        <v>326</v>
      </c>
      <c r="C104" t="s">
        <v>217</v>
      </c>
      <c r="D104" t="s">
        <v>164</v>
      </c>
      <c r="E104" t="s">
        <v>327</v>
      </c>
      <c r="F104">
        <v>68</v>
      </c>
    </row>
    <row r="105" spans="1:6" ht="12.75">
      <c r="A105">
        <v>2</v>
      </c>
      <c r="B105" t="s">
        <v>328</v>
      </c>
      <c r="C105" t="s">
        <v>329</v>
      </c>
      <c r="D105" t="s">
        <v>218</v>
      </c>
      <c r="E105" t="s">
        <v>327</v>
      </c>
      <c r="F105">
        <v>67</v>
      </c>
    </row>
    <row r="106" spans="1:6" ht="12.75">
      <c r="A106">
        <v>3</v>
      </c>
      <c r="B106" t="s">
        <v>330</v>
      </c>
      <c r="C106" t="s">
        <v>331</v>
      </c>
      <c r="D106" t="s">
        <v>190</v>
      </c>
      <c r="E106" t="s">
        <v>327</v>
      </c>
      <c r="F106">
        <v>67</v>
      </c>
    </row>
    <row r="107" spans="1:6" ht="12.75">
      <c r="A107">
        <v>4</v>
      </c>
      <c r="B107" t="s">
        <v>332</v>
      </c>
      <c r="C107" t="s">
        <v>331</v>
      </c>
      <c r="D107" t="s">
        <v>153</v>
      </c>
      <c r="E107" t="s">
        <v>327</v>
      </c>
      <c r="F107">
        <v>67</v>
      </c>
    </row>
    <row r="108" spans="1:7" ht="12.75">
      <c r="A108">
        <v>5</v>
      </c>
      <c r="B108" t="s">
        <v>333</v>
      </c>
      <c r="C108" t="s">
        <v>334</v>
      </c>
      <c r="D108" t="s">
        <v>153</v>
      </c>
      <c r="E108" t="s">
        <v>327</v>
      </c>
      <c r="F108">
        <v>67</v>
      </c>
      <c r="G108" s="3">
        <f>SUM(F104:F108)/5</f>
        <v>67.2</v>
      </c>
    </row>
    <row r="109" spans="1:6" ht="12.75">
      <c r="A109">
        <v>6</v>
      </c>
      <c r="B109" t="s">
        <v>335</v>
      </c>
      <c r="C109" t="s">
        <v>334</v>
      </c>
      <c r="D109" t="s">
        <v>176</v>
      </c>
      <c r="E109" t="s">
        <v>327</v>
      </c>
      <c r="F109">
        <v>67</v>
      </c>
    </row>
    <row r="110" spans="1:6" ht="12.75">
      <c r="A110">
        <v>7</v>
      </c>
      <c r="B110" t="s">
        <v>336</v>
      </c>
      <c r="C110" t="s">
        <v>334</v>
      </c>
      <c r="D110" t="s">
        <v>164</v>
      </c>
      <c r="E110" t="s">
        <v>327</v>
      </c>
      <c r="F110">
        <v>66</v>
      </c>
    </row>
    <row r="111" spans="1:6" ht="12.75">
      <c r="A111">
        <v>8</v>
      </c>
      <c r="B111" t="s">
        <v>337</v>
      </c>
      <c r="C111" t="s">
        <v>338</v>
      </c>
      <c r="D111" t="s">
        <v>339</v>
      </c>
      <c r="E111" t="s">
        <v>327</v>
      </c>
      <c r="F111">
        <v>65</v>
      </c>
    </row>
    <row r="112" spans="1:6" ht="12.75">
      <c r="A112">
        <v>9</v>
      </c>
      <c r="B112" t="s">
        <v>340</v>
      </c>
      <c r="C112" t="s">
        <v>163</v>
      </c>
      <c r="D112" t="s">
        <v>194</v>
      </c>
      <c r="E112" t="s">
        <v>327</v>
      </c>
      <c r="F112">
        <v>65</v>
      </c>
    </row>
    <row r="113" spans="1:6" ht="12.75">
      <c r="A113">
        <v>10</v>
      </c>
      <c r="B113" t="s">
        <v>341</v>
      </c>
      <c r="C113" t="s">
        <v>197</v>
      </c>
      <c r="D113" t="s">
        <v>182</v>
      </c>
      <c r="E113" t="s">
        <v>327</v>
      </c>
      <c r="F113">
        <v>65</v>
      </c>
    </row>
    <row r="114" spans="1:8" ht="12.75">
      <c r="A114">
        <v>11</v>
      </c>
      <c r="B114" t="s">
        <v>342</v>
      </c>
      <c r="C114" t="s">
        <v>152</v>
      </c>
      <c r="D114" t="s">
        <v>176</v>
      </c>
      <c r="E114" t="s">
        <v>327</v>
      </c>
      <c r="F114">
        <v>65</v>
      </c>
      <c r="H114" s="3">
        <f>SUM(F104:F114)/11</f>
        <v>66.27272727272727</v>
      </c>
    </row>
    <row r="115" spans="1:6" ht="12.75">
      <c r="A115">
        <v>12</v>
      </c>
      <c r="B115" t="s">
        <v>343</v>
      </c>
      <c r="C115" t="s">
        <v>197</v>
      </c>
      <c r="D115" t="s">
        <v>248</v>
      </c>
      <c r="E115" t="s">
        <v>327</v>
      </c>
      <c r="F115">
        <v>64</v>
      </c>
    </row>
    <row r="116" spans="1:6" ht="12.75">
      <c r="A116">
        <v>13</v>
      </c>
      <c r="B116" t="s">
        <v>344</v>
      </c>
      <c r="C116" t="s">
        <v>163</v>
      </c>
      <c r="D116" t="s">
        <v>194</v>
      </c>
      <c r="E116" t="s">
        <v>327</v>
      </c>
      <c r="F116">
        <v>63</v>
      </c>
    </row>
    <row r="117" spans="1:6" ht="12.75">
      <c r="A117">
        <v>14</v>
      </c>
      <c r="B117" t="s">
        <v>345</v>
      </c>
      <c r="C117" t="s">
        <v>163</v>
      </c>
      <c r="D117" t="s">
        <v>182</v>
      </c>
      <c r="E117" t="s">
        <v>327</v>
      </c>
      <c r="F117">
        <v>63</v>
      </c>
    </row>
    <row r="118" spans="1:6" ht="12.75">
      <c r="A118">
        <v>15</v>
      </c>
      <c r="B118" t="s">
        <v>346</v>
      </c>
      <c r="C118" t="s">
        <v>163</v>
      </c>
      <c r="D118" t="s">
        <v>347</v>
      </c>
      <c r="E118" t="s">
        <v>327</v>
      </c>
      <c r="F118">
        <v>63</v>
      </c>
    </row>
    <row r="119" spans="1:6" ht="12.75">
      <c r="A119">
        <v>16</v>
      </c>
      <c r="B119" t="s">
        <v>348</v>
      </c>
      <c r="C119" t="s">
        <v>163</v>
      </c>
      <c r="D119" t="s">
        <v>166</v>
      </c>
      <c r="E119" t="s">
        <v>327</v>
      </c>
      <c r="F119">
        <v>63</v>
      </c>
    </row>
    <row r="120" spans="1:6" ht="12.75">
      <c r="A120">
        <v>17</v>
      </c>
      <c r="B120" t="s">
        <v>349</v>
      </c>
      <c r="C120" t="s">
        <v>334</v>
      </c>
      <c r="D120" t="s">
        <v>168</v>
      </c>
      <c r="E120" t="s">
        <v>327</v>
      </c>
      <c r="F120">
        <v>63</v>
      </c>
    </row>
    <row r="121" spans="1:6" ht="12.75">
      <c r="A121">
        <v>18</v>
      </c>
      <c r="B121" t="s">
        <v>350</v>
      </c>
      <c r="C121" t="s">
        <v>351</v>
      </c>
      <c r="D121" t="s">
        <v>352</v>
      </c>
      <c r="E121" t="s">
        <v>327</v>
      </c>
      <c r="F121">
        <v>63</v>
      </c>
    </row>
    <row r="122" spans="1:6" ht="12.75">
      <c r="A122">
        <v>19</v>
      </c>
      <c r="B122" t="s">
        <v>353</v>
      </c>
      <c r="C122" t="s">
        <v>163</v>
      </c>
      <c r="D122" t="s">
        <v>244</v>
      </c>
      <c r="E122" t="s">
        <v>327</v>
      </c>
      <c r="F122">
        <v>63</v>
      </c>
    </row>
    <row r="123" spans="1:10" ht="12.75">
      <c r="A123">
        <v>20</v>
      </c>
      <c r="B123" t="s">
        <v>354</v>
      </c>
      <c r="C123" t="s">
        <v>334</v>
      </c>
      <c r="D123" t="s">
        <v>288</v>
      </c>
      <c r="E123" t="s">
        <v>327</v>
      </c>
      <c r="F123">
        <v>62</v>
      </c>
      <c r="I123" s="3">
        <f>SUM(F104:F123)/20</f>
        <v>64.8</v>
      </c>
      <c r="J123" s="1">
        <f>G108+H114+I123</f>
        <v>198.27272727272725</v>
      </c>
    </row>
    <row r="124" spans="1:6" ht="12.75">
      <c r="A124">
        <v>1</v>
      </c>
      <c r="B124" t="s">
        <v>356</v>
      </c>
      <c r="C124" t="s">
        <v>211</v>
      </c>
      <c r="D124" t="s">
        <v>164</v>
      </c>
      <c r="E124" t="s">
        <v>357</v>
      </c>
      <c r="F124">
        <v>71</v>
      </c>
    </row>
    <row r="125" spans="1:6" ht="12.75">
      <c r="A125">
        <v>2</v>
      </c>
      <c r="B125" t="s">
        <v>358</v>
      </c>
      <c r="C125" t="s">
        <v>329</v>
      </c>
      <c r="D125" t="s">
        <v>164</v>
      </c>
      <c r="E125" t="s">
        <v>357</v>
      </c>
      <c r="F125">
        <v>70</v>
      </c>
    </row>
    <row r="126" spans="1:6" ht="12.75">
      <c r="A126">
        <v>3</v>
      </c>
      <c r="B126" t="s">
        <v>359</v>
      </c>
      <c r="C126" t="s">
        <v>360</v>
      </c>
      <c r="D126" t="s">
        <v>164</v>
      </c>
      <c r="E126" t="s">
        <v>357</v>
      </c>
      <c r="F126">
        <v>69</v>
      </c>
    </row>
    <row r="127" spans="1:6" ht="12.75">
      <c r="A127">
        <v>4</v>
      </c>
      <c r="B127" t="s">
        <v>361</v>
      </c>
      <c r="C127" t="s">
        <v>311</v>
      </c>
      <c r="D127" t="s">
        <v>153</v>
      </c>
      <c r="E127" t="s">
        <v>357</v>
      </c>
      <c r="F127">
        <v>68</v>
      </c>
    </row>
    <row r="128" spans="1:7" ht="12.75">
      <c r="A128">
        <v>5</v>
      </c>
      <c r="B128" t="s">
        <v>362</v>
      </c>
      <c r="C128" t="s">
        <v>163</v>
      </c>
      <c r="D128" t="s">
        <v>220</v>
      </c>
      <c r="E128" t="s">
        <v>357</v>
      </c>
      <c r="F128">
        <v>68</v>
      </c>
      <c r="G128" s="3">
        <f>SUM(F124:F128)/5</f>
        <v>69.2</v>
      </c>
    </row>
    <row r="129" spans="1:6" ht="12.75">
      <c r="A129">
        <v>6</v>
      </c>
      <c r="B129" t="s">
        <v>363</v>
      </c>
      <c r="C129" t="s">
        <v>158</v>
      </c>
      <c r="D129" t="s">
        <v>239</v>
      </c>
      <c r="E129" t="s">
        <v>357</v>
      </c>
      <c r="F129">
        <v>67</v>
      </c>
    </row>
    <row r="130" spans="1:6" ht="12.75">
      <c r="A130">
        <v>7</v>
      </c>
      <c r="B130" t="s">
        <v>364</v>
      </c>
      <c r="C130" t="s">
        <v>294</v>
      </c>
      <c r="D130" t="s">
        <v>223</v>
      </c>
      <c r="E130" t="s">
        <v>357</v>
      </c>
      <c r="F130">
        <v>67</v>
      </c>
    </row>
    <row r="131" spans="1:6" ht="12.75">
      <c r="A131">
        <v>8</v>
      </c>
      <c r="B131" t="s">
        <v>365</v>
      </c>
      <c r="C131" t="s">
        <v>366</v>
      </c>
      <c r="D131" t="s">
        <v>153</v>
      </c>
      <c r="E131" t="s">
        <v>357</v>
      </c>
      <c r="F131">
        <v>67</v>
      </c>
    </row>
    <row r="132" spans="1:6" ht="12.75">
      <c r="A132">
        <v>9</v>
      </c>
      <c r="B132" t="s">
        <v>367</v>
      </c>
      <c r="C132" t="s">
        <v>368</v>
      </c>
      <c r="D132" t="s">
        <v>369</v>
      </c>
      <c r="E132" t="s">
        <v>357</v>
      </c>
      <c r="F132">
        <v>67</v>
      </c>
    </row>
    <row r="133" spans="1:6" ht="12.75">
      <c r="A133">
        <v>10</v>
      </c>
      <c r="B133" t="s">
        <v>370</v>
      </c>
      <c r="C133" t="s">
        <v>371</v>
      </c>
      <c r="D133" t="s">
        <v>166</v>
      </c>
      <c r="E133" t="s">
        <v>357</v>
      </c>
      <c r="F133">
        <v>66</v>
      </c>
    </row>
    <row r="134" spans="1:8" ht="12.75">
      <c r="A134">
        <v>11</v>
      </c>
      <c r="B134" t="s">
        <v>372</v>
      </c>
      <c r="C134" t="s">
        <v>163</v>
      </c>
      <c r="D134" t="s">
        <v>176</v>
      </c>
      <c r="E134" t="s">
        <v>357</v>
      </c>
      <c r="F134">
        <v>66</v>
      </c>
      <c r="H134" s="3">
        <f>SUM(F124:F134)/11</f>
        <v>67.81818181818181</v>
      </c>
    </row>
    <row r="135" spans="1:6" ht="12.75">
      <c r="A135">
        <v>12</v>
      </c>
      <c r="B135" t="s">
        <v>373</v>
      </c>
      <c r="C135" t="s">
        <v>374</v>
      </c>
      <c r="D135" t="s">
        <v>153</v>
      </c>
      <c r="E135" t="s">
        <v>357</v>
      </c>
      <c r="F135">
        <v>65</v>
      </c>
    </row>
    <row r="136" spans="1:6" ht="12.75">
      <c r="A136">
        <v>13</v>
      </c>
      <c r="B136" t="s">
        <v>375</v>
      </c>
      <c r="C136" t="s">
        <v>163</v>
      </c>
      <c r="D136" t="s">
        <v>166</v>
      </c>
      <c r="E136" t="s">
        <v>357</v>
      </c>
      <c r="F136">
        <v>65</v>
      </c>
    </row>
    <row r="137" spans="1:6" ht="12.75">
      <c r="A137">
        <v>14</v>
      </c>
      <c r="B137" t="s">
        <v>376</v>
      </c>
      <c r="C137" t="s">
        <v>163</v>
      </c>
      <c r="D137" t="s">
        <v>192</v>
      </c>
      <c r="E137" t="s">
        <v>357</v>
      </c>
      <c r="F137">
        <v>65</v>
      </c>
    </row>
    <row r="138" spans="1:6" ht="12.75">
      <c r="A138">
        <v>15</v>
      </c>
      <c r="B138" t="s">
        <v>377</v>
      </c>
      <c r="C138" t="s">
        <v>331</v>
      </c>
      <c r="D138" t="s">
        <v>378</v>
      </c>
      <c r="E138" t="s">
        <v>357</v>
      </c>
      <c r="F138">
        <v>63</v>
      </c>
    </row>
    <row r="139" spans="1:6" ht="12.75">
      <c r="A139">
        <v>16</v>
      </c>
      <c r="B139" t="s">
        <v>379</v>
      </c>
      <c r="C139" t="s">
        <v>163</v>
      </c>
      <c r="D139" t="s">
        <v>166</v>
      </c>
      <c r="E139" t="s">
        <v>357</v>
      </c>
      <c r="F139">
        <v>63</v>
      </c>
    </row>
    <row r="140" spans="1:6" ht="12.75">
      <c r="A140">
        <v>17</v>
      </c>
      <c r="B140" t="s">
        <v>380</v>
      </c>
      <c r="C140" t="s">
        <v>163</v>
      </c>
      <c r="D140" t="s">
        <v>308</v>
      </c>
      <c r="E140" t="s">
        <v>357</v>
      </c>
      <c r="F140">
        <v>63</v>
      </c>
    </row>
    <row r="141" spans="1:6" ht="12.75">
      <c r="A141">
        <v>18</v>
      </c>
      <c r="B141" t="s">
        <v>381</v>
      </c>
      <c r="C141" t="s">
        <v>163</v>
      </c>
      <c r="D141" t="s">
        <v>194</v>
      </c>
      <c r="E141" t="s">
        <v>357</v>
      </c>
      <c r="F141">
        <v>60</v>
      </c>
    </row>
    <row r="142" spans="1:6" ht="12.75">
      <c r="A142">
        <v>19</v>
      </c>
      <c r="B142" t="s">
        <v>382</v>
      </c>
      <c r="C142" t="s">
        <v>163</v>
      </c>
      <c r="D142" t="s">
        <v>192</v>
      </c>
      <c r="E142" t="s">
        <v>357</v>
      </c>
      <c r="F142">
        <v>56</v>
      </c>
    </row>
    <row r="143" spans="1:10" ht="12.75">
      <c r="A143">
        <v>20</v>
      </c>
      <c r="B143" t="s">
        <v>383</v>
      </c>
      <c r="C143" t="s">
        <v>163</v>
      </c>
      <c r="D143" t="s">
        <v>176</v>
      </c>
      <c r="E143" t="s">
        <v>357</v>
      </c>
      <c r="F143">
        <v>52</v>
      </c>
      <c r="I143" s="3">
        <f>SUM(F124:F143)/20</f>
        <v>64.9</v>
      </c>
      <c r="J143" s="1">
        <f>G128+H134+I143</f>
        <v>201.9181818181818</v>
      </c>
    </row>
    <row r="144" spans="1:6" ht="12.75">
      <c r="A144">
        <v>1</v>
      </c>
      <c r="B144" t="s">
        <v>384</v>
      </c>
      <c r="C144" t="s">
        <v>385</v>
      </c>
      <c r="D144" t="s">
        <v>239</v>
      </c>
      <c r="E144" t="s">
        <v>386</v>
      </c>
      <c r="F144">
        <v>74</v>
      </c>
    </row>
    <row r="145" spans="1:6" ht="12.75">
      <c r="A145">
        <v>2</v>
      </c>
      <c r="B145" t="s">
        <v>387</v>
      </c>
      <c r="C145" t="s">
        <v>388</v>
      </c>
      <c r="D145" t="s">
        <v>246</v>
      </c>
      <c r="E145" t="s">
        <v>386</v>
      </c>
      <c r="F145">
        <v>74</v>
      </c>
    </row>
    <row r="146" spans="1:6" ht="12.75">
      <c r="A146">
        <v>3</v>
      </c>
      <c r="B146" t="s">
        <v>389</v>
      </c>
      <c r="C146" t="s">
        <v>390</v>
      </c>
      <c r="D146" t="s">
        <v>355</v>
      </c>
      <c r="E146" t="s">
        <v>386</v>
      </c>
      <c r="F146">
        <v>73</v>
      </c>
    </row>
    <row r="147" spans="1:6" ht="12.75">
      <c r="A147">
        <v>4</v>
      </c>
      <c r="B147" t="s">
        <v>391</v>
      </c>
      <c r="C147" t="s">
        <v>334</v>
      </c>
      <c r="D147" t="s">
        <v>166</v>
      </c>
      <c r="E147" t="s">
        <v>386</v>
      </c>
      <c r="F147">
        <v>71</v>
      </c>
    </row>
    <row r="148" spans="1:7" ht="12.75">
      <c r="A148">
        <v>5</v>
      </c>
      <c r="B148" t="s">
        <v>392</v>
      </c>
      <c r="C148" t="s">
        <v>285</v>
      </c>
      <c r="D148" t="s">
        <v>182</v>
      </c>
      <c r="E148" t="s">
        <v>386</v>
      </c>
      <c r="F148">
        <v>71</v>
      </c>
      <c r="G148" s="3">
        <f>SUM(F144:F148)/5</f>
        <v>72.6</v>
      </c>
    </row>
    <row r="149" spans="1:6" ht="12.75">
      <c r="A149">
        <v>6</v>
      </c>
      <c r="B149" t="s">
        <v>393</v>
      </c>
      <c r="C149" t="s">
        <v>374</v>
      </c>
      <c r="D149" t="s">
        <v>153</v>
      </c>
      <c r="E149" t="s">
        <v>386</v>
      </c>
      <c r="F149">
        <v>70</v>
      </c>
    </row>
    <row r="150" spans="1:6" ht="12.75">
      <c r="A150">
        <v>7</v>
      </c>
      <c r="B150" t="s">
        <v>394</v>
      </c>
      <c r="C150" t="s">
        <v>163</v>
      </c>
      <c r="D150" t="s">
        <v>166</v>
      </c>
      <c r="E150" t="s">
        <v>386</v>
      </c>
      <c r="F150">
        <v>70</v>
      </c>
    </row>
    <row r="151" spans="1:6" ht="12.75">
      <c r="A151">
        <v>8</v>
      </c>
      <c r="B151" t="s">
        <v>395</v>
      </c>
      <c r="C151" t="s">
        <v>152</v>
      </c>
      <c r="D151" t="s">
        <v>164</v>
      </c>
      <c r="E151" t="s">
        <v>386</v>
      </c>
      <c r="F151">
        <v>70</v>
      </c>
    </row>
    <row r="152" spans="1:6" ht="12.75">
      <c r="A152">
        <v>9</v>
      </c>
      <c r="B152" t="s">
        <v>396</v>
      </c>
      <c r="C152" t="s">
        <v>280</v>
      </c>
      <c r="D152" t="s">
        <v>153</v>
      </c>
      <c r="E152" t="s">
        <v>386</v>
      </c>
      <c r="F152">
        <v>69</v>
      </c>
    </row>
    <row r="153" spans="1:6" ht="12.75">
      <c r="A153">
        <v>10</v>
      </c>
      <c r="B153" t="s">
        <v>397</v>
      </c>
      <c r="C153" t="s">
        <v>163</v>
      </c>
      <c r="D153" t="s">
        <v>213</v>
      </c>
      <c r="E153" t="s">
        <v>386</v>
      </c>
      <c r="F153">
        <v>69</v>
      </c>
    </row>
    <row r="154" spans="1:8" ht="12.75">
      <c r="A154">
        <v>11</v>
      </c>
      <c r="B154" t="s">
        <v>398</v>
      </c>
      <c r="C154" t="s">
        <v>163</v>
      </c>
      <c r="D154" t="s">
        <v>161</v>
      </c>
      <c r="E154" t="s">
        <v>386</v>
      </c>
      <c r="F154">
        <v>68</v>
      </c>
      <c r="H154" s="3">
        <f>SUM(F144:F154)/11</f>
        <v>70.81818181818181</v>
      </c>
    </row>
    <row r="155" spans="1:6" ht="12.75">
      <c r="A155">
        <v>12</v>
      </c>
      <c r="B155" t="s">
        <v>399</v>
      </c>
      <c r="C155" t="s">
        <v>206</v>
      </c>
      <c r="D155" t="s">
        <v>400</v>
      </c>
      <c r="E155" t="s">
        <v>386</v>
      </c>
      <c r="F155">
        <v>68</v>
      </c>
    </row>
    <row r="156" spans="1:6" ht="12.75">
      <c r="A156">
        <v>13</v>
      </c>
      <c r="B156" t="s">
        <v>401</v>
      </c>
      <c r="C156" t="s">
        <v>329</v>
      </c>
      <c r="D156" t="s">
        <v>166</v>
      </c>
      <c r="E156" t="s">
        <v>386</v>
      </c>
      <c r="F156">
        <v>68</v>
      </c>
    </row>
    <row r="157" spans="1:6" ht="12.75">
      <c r="A157">
        <v>14</v>
      </c>
      <c r="B157" t="s">
        <v>402</v>
      </c>
      <c r="C157" t="s">
        <v>197</v>
      </c>
      <c r="D157" t="s">
        <v>176</v>
      </c>
      <c r="E157" t="s">
        <v>386</v>
      </c>
      <c r="F157">
        <v>68</v>
      </c>
    </row>
    <row r="158" spans="1:6" ht="12.75">
      <c r="A158">
        <v>15</v>
      </c>
      <c r="B158" t="s">
        <v>403</v>
      </c>
      <c r="C158" t="s">
        <v>163</v>
      </c>
      <c r="D158" t="s">
        <v>220</v>
      </c>
      <c r="E158" t="s">
        <v>386</v>
      </c>
      <c r="F158">
        <v>67</v>
      </c>
    </row>
    <row r="159" spans="1:6" ht="12.75">
      <c r="A159">
        <v>16</v>
      </c>
      <c r="B159" t="s">
        <v>404</v>
      </c>
      <c r="C159" t="s">
        <v>163</v>
      </c>
      <c r="D159" t="s">
        <v>153</v>
      </c>
      <c r="E159" t="s">
        <v>386</v>
      </c>
      <c r="F159">
        <v>66</v>
      </c>
    </row>
    <row r="160" spans="1:6" ht="12.75">
      <c r="A160">
        <v>17</v>
      </c>
      <c r="B160" t="s">
        <v>405</v>
      </c>
      <c r="C160" t="s">
        <v>163</v>
      </c>
      <c r="D160" t="s">
        <v>164</v>
      </c>
      <c r="E160" t="s">
        <v>386</v>
      </c>
      <c r="F160">
        <v>65</v>
      </c>
    </row>
    <row r="161" spans="1:6" ht="12.75">
      <c r="A161">
        <v>18</v>
      </c>
      <c r="B161" t="s">
        <v>406</v>
      </c>
      <c r="C161" t="s">
        <v>215</v>
      </c>
      <c r="D161" t="s">
        <v>239</v>
      </c>
      <c r="E161" t="s">
        <v>386</v>
      </c>
      <c r="F161">
        <v>64</v>
      </c>
    </row>
    <row r="162" spans="1:6" ht="12.75">
      <c r="A162">
        <v>19</v>
      </c>
      <c r="B162" t="s">
        <v>407</v>
      </c>
      <c r="C162" t="s">
        <v>408</v>
      </c>
      <c r="D162" t="s">
        <v>260</v>
      </c>
      <c r="E162" t="s">
        <v>386</v>
      </c>
      <c r="F162">
        <v>63</v>
      </c>
    </row>
    <row r="163" spans="1:10" ht="12.75">
      <c r="A163">
        <v>20</v>
      </c>
      <c r="B163" t="s">
        <v>409</v>
      </c>
      <c r="C163" t="s">
        <v>163</v>
      </c>
      <c r="D163" t="s">
        <v>192</v>
      </c>
      <c r="E163" t="s">
        <v>386</v>
      </c>
      <c r="F163">
        <v>63</v>
      </c>
      <c r="I163" s="3">
        <f>SUM(F144:F163)/20</f>
        <v>68.55</v>
      </c>
      <c r="J163" s="1">
        <f>G148+H154+I163</f>
        <v>211.9681818181818</v>
      </c>
    </row>
    <row r="164" spans="1:6" ht="12.75">
      <c r="A164">
        <v>1</v>
      </c>
      <c r="B164" t="s">
        <v>410</v>
      </c>
      <c r="C164" t="s">
        <v>163</v>
      </c>
      <c r="D164" t="s">
        <v>190</v>
      </c>
      <c r="E164" t="s">
        <v>411</v>
      </c>
      <c r="F164">
        <v>68</v>
      </c>
    </row>
    <row r="165" spans="1:6" ht="12.75">
      <c r="A165">
        <v>2</v>
      </c>
      <c r="B165" t="s">
        <v>412</v>
      </c>
      <c r="C165" t="s">
        <v>413</v>
      </c>
      <c r="D165" t="s">
        <v>194</v>
      </c>
      <c r="E165" t="s">
        <v>411</v>
      </c>
      <c r="F165">
        <v>67</v>
      </c>
    </row>
    <row r="166" spans="1:6" ht="12.75">
      <c r="A166">
        <v>3</v>
      </c>
      <c r="B166" t="s">
        <v>414</v>
      </c>
      <c r="C166" t="s">
        <v>313</v>
      </c>
      <c r="D166" t="s">
        <v>192</v>
      </c>
      <c r="E166" t="s">
        <v>411</v>
      </c>
      <c r="F166">
        <v>67</v>
      </c>
    </row>
    <row r="167" spans="1:6" ht="12.75">
      <c r="A167">
        <v>4</v>
      </c>
      <c r="B167" t="s">
        <v>415</v>
      </c>
      <c r="C167" t="s">
        <v>202</v>
      </c>
      <c r="D167" t="s">
        <v>213</v>
      </c>
      <c r="E167" t="s">
        <v>411</v>
      </c>
      <c r="F167">
        <v>67</v>
      </c>
    </row>
    <row r="168" spans="1:7" ht="12.75">
      <c r="A168">
        <v>5</v>
      </c>
      <c r="B168" t="s">
        <v>416</v>
      </c>
      <c r="C168" t="s">
        <v>417</v>
      </c>
      <c r="D168" t="s">
        <v>164</v>
      </c>
      <c r="E168" t="s">
        <v>411</v>
      </c>
      <c r="F168">
        <v>67</v>
      </c>
      <c r="G168" s="3">
        <f>SUM(F164:F168)/5</f>
        <v>67.2</v>
      </c>
    </row>
    <row r="169" spans="1:6" ht="12.75">
      <c r="A169">
        <v>6</v>
      </c>
      <c r="B169" t="s">
        <v>418</v>
      </c>
      <c r="C169" t="s">
        <v>285</v>
      </c>
      <c r="D169" t="s">
        <v>352</v>
      </c>
      <c r="E169" t="s">
        <v>411</v>
      </c>
      <c r="F169">
        <v>66</v>
      </c>
    </row>
    <row r="170" spans="1:6" ht="12.75">
      <c r="A170">
        <v>7</v>
      </c>
      <c r="B170" t="s">
        <v>419</v>
      </c>
      <c r="C170" t="s">
        <v>163</v>
      </c>
      <c r="D170" t="s">
        <v>182</v>
      </c>
      <c r="E170" t="s">
        <v>411</v>
      </c>
      <c r="F170">
        <v>66</v>
      </c>
    </row>
    <row r="171" spans="1:6" ht="12.75">
      <c r="A171">
        <v>8</v>
      </c>
      <c r="B171" t="s">
        <v>420</v>
      </c>
      <c r="C171" t="s">
        <v>211</v>
      </c>
      <c r="D171" t="s">
        <v>166</v>
      </c>
      <c r="E171" t="s">
        <v>411</v>
      </c>
      <c r="F171">
        <v>66</v>
      </c>
    </row>
    <row r="172" spans="1:6" ht="12.75">
      <c r="A172">
        <v>9</v>
      </c>
      <c r="B172" t="s">
        <v>421</v>
      </c>
      <c r="C172" t="s">
        <v>422</v>
      </c>
      <c r="D172" t="s">
        <v>153</v>
      </c>
      <c r="E172" t="s">
        <v>411</v>
      </c>
      <c r="F172">
        <v>66</v>
      </c>
    </row>
    <row r="173" spans="1:6" ht="12.75">
      <c r="A173">
        <v>10</v>
      </c>
      <c r="B173" t="s">
        <v>423</v>
      </c>
      <c r="C173" t="s">
        <v>424</v>
      </c>
      <c r="D173" t="s">
        <v>176</v>
      </c>
      <c r="E173" t="s">
        <v>411</v>
      </c>
      <c r="F173">
        <v>66</v>
      </c>
    </row>
    <row r="174" spans="1:8" ht="12.75">
      <c r="A174">
        <v>11</v>
      </c>
      <c r="B174" t="s">
        <v>425</v>
      </c>
      <c r="C174" t="s">
        <v>426</v>
      </c>
      <c r="D174" t="s">
        <v>239</v>
      </c>
      <c r="E174" t="s">
        <v>411</v>
      </c>
      <c r="F174">
        <v>66</v>
      </c>
      <c r="H174" s="3">
        <f>SUM(F164:F174)/11</f>
        <v>66.54545454545455</v>
      </c>
    </row>
    <row r="175" spans="1:6" ht="12.75">
      <c r="A175">
        <v>12</v>
      </c>
      <c r="B175" t="s">
        <v>427</v>
      </c>
      <c r="C175" t="s">
        <v>163</v>
      </c>
      <c r="D175" t="s">
        <v>170</v>
      </c>
      <c r="E175" t="s">
        <v>411</v>
      </c>
      <c r="F175">
        <v>65</v>
      </c>
    </row>
    <row r="176" spans="1:6" ht="12.75">
      <c r="A176">
        <v>13</v>
      </c>
      <c r="B176" t="s">
        <v>428</v>
      </c>
      <c r="C176" t="s">
        <v>429</v>
      </c>
      <c r="D176" t="s">
        <v>153</v>
      </c>
      <c r="E176" t="s">
        <v>411</v>
      </c>
      <c r="F176">
        <v>65</v>
      </c>
    </row>
    <row r="177" spans="1:6" ht="12.75">
      <c r="A177">
        <v>14</v>
      </c>
      <c r="B177" t="s">
        <v>430</v>
      </c>
      <c r="C177" t="s">
        <v>424</v>
      </c>
      <c r="D177" t="s">
        <v>265</v>
      </c>
      <c r="E177" t="s">
        <v>411</v>
      </c>
      <c r="F177">
        <v>65</v>
      </c>
    </row>
    <row r="178" spans="1:6" ht="12.75">
      <c r="A178">
        <v>15</v>
      </c>
      <c r="B178" t="s">
        <v>102</v>
      </c>
      <c r="C178" t="s">
        <v>464</v>
      </c>
      <c r="D178" t="s">
        <v>227</v>
      </c>
      <c r="E178" t="s">
        <v>411</v>
      </c>
      <c r="F178">
        <v>64</v>
      </c>
    </row>
    <row r="179" spans="1:6" ht="12.75">
      <c r="A179">
        <v>16</v>
      </c>
      <c r="B179" t="s">
        <v>431</v>
      </c>
      <c r="C179" t="s">
        <v>313</v>
      </c>
      <c r="D179" t="s">
        <v>176</v>
      </c>
      <c r="E179" t="s">
        <v>411</v>
      </c>
      <c r="F179">
        <v>62</v>
      </c>
    </row>
    <row r="180" spans="1:6" ht="12.75">
      <c r="A180">
        <v>17</v>
      </c>
      <c r="B180" t="s">
        <v>432</v>
      </c>
      <c r="C180" t="s">
        <v>433</v>
      </c>
      <c r="D180" t="s">
        <v>164</v>
      </c>
      <c r="E180" t="s">
        <v>411</v>
      </c>
      <c r="F180">
        <v>60</v>
      </c>
    </row>
    <row r="181" spans="1:6" ht="12.75">
      <c r="A181">
        <v>18</v>
      </c>
      <c r="B181" t="s">
        <v>103</v>
      </c>
      <c r="C181" t="s">
        <v>163</v>
      </c>
      <c r="D181" t="s">
        <v>166</v>
      </c>
      <c r="E181" t="s">
        <v>411</v>
      </c>
      <c r="F181">
        <v>59</v>
      </c>
    </row>
    <row r="182" spans="1:6" ht="12.75">
      <c r="A182">
        <v>19</v>
      </c>
      <c r="B182" t="s">
        <v>434</v>
      </c>
      <c r="C182" t="s">
        <v>163</v>
      </c>
      <c r="D182" t="s">
        <v>260</v>
      </c>
      <c r="E182" t="s">
        <v>411</v>
      </c>
      <c r="F182">
        <v>58</v>
      </c>
    </row>
    <row r="183" spans="1:10" ht="12.75">
      <c r="A183">
        <v>20</v>
      </c>
      <c r="B183" t="s">
        <v>104</v>
      </c>
      <c r="C183" t="s">
        <v>163</v>
      </c>
      <c r="D183" t="s">
        <v>195</v>
      </c>
      <c r="E183" t="s">
        <v>411</v>
      </c>
      <c r="F183">
        <v>56</v>
      </c>
      <c r="I183" s="3">
        <f>SUM(F164:F183)/20</f>
        <v>64.3</v>
      </c>
      <c r="J183" s="1">
        <f>G168+H174+I183</f>
        <v>198.04545454545456</v>
      </c>
    </row>
    <row r="184" spans="1:6" ht="12.75">
      <c r="A184">
        <v>1</v>
      </c>
      <c r="B184" t="s">
        <v>435</v>
      </c>
      <c r="C184" t="s">
        <v>436</v>
      </c>
      <c r="D184" t="s">
        <v>166</v>
      </c>
      <c r="E184" t="s">
        <v>437</v>
      </c>
      <c r="F184">
        <v>74</v>
      </c>
    </row>
    <row r="185" spans="1:6" ht="12.75">
      <c r="A185">
        <v>2</v>
      </c>
      <c r="B185" t="s">
        <v>438</v>
      </c>
      <c r="C185" t="s">
        <v>163</v>
      </c>
      <c r="D185" t="s">
        <v>195</v>
      </c>
      <c r="E185" t="s">
        <v>437</v>
      </c>
      <c r="F185">
        <v>73</v>
      </c>
    </row>
    <row r="186" spans="1:6" ht="12.75">
      <c r="A186">
        <v>3</v>
      </c>
      <c r="B186" t="s">
        <v>439</v>
      </c>
      <c r="C186" t="s">
        <v>440</v>
      </c>
      <c r="D186" t="s">
        <v>194</v>
      </c>
      <c r="E186" t="s">
        <v>437</v>
      </c>
      <c r="F186">
        <v>72</v>
      </c>
    </row>
    <row r="187" spans="1:6" ht="12.75">
      <c r="A187">
        <v>4</v>
      </c>
      <c r="B187" t="s">
        <v>441</v>
      </c>
      <c r="C187" t="s">
        <v>442</v>
      </c>
      <c r="D187" t="s">
        <v>443</v>
      </c>
      <c r="E187" t="s">
        <v>437</v>
      </c>
      <c r="F187">
        <v>72</v>
      </c>
    </row>
    <row r="188" spans="1:7" ht="12.75">
      <c r="A188">
        <v>5</v>
      </c>
      <c r="B188" t="s">
        <v>444</v>
      </c>
      <c r="C188" t="s">
        <v>163</v>
      </c>
      <c r="D188" t="s">
        <v>164</v>
      </c>
      <c r="E188" t="s">
        <v>437</v>
      </c>
      <c r="F188">
        <v>71</v>
      </c>
      <c r="G188" s="3">
        <f>SUM(F184:F188)/5</f>
        <v>72.4</v>
      </c>
    </row>
    <row r="189" spans="1:6" ht="12.75">
      <c r="A189">
        <v>6</v>
      </c>
      <c r="B189" t="s">
        <v>445</v>
      </c>
      <c r="C189" t="s">
        <v>446</v>
      </c>
      <c r="D189" t="s">
        <v>176</v>
      </c>
      <c r="E189" t="s">
        <v>437</v>
      </c>
      <c r="F189">
        <v>71</v>
      </c>
    </row>
    <row r="190" spans="1:6" ht="12.75">
      <c r="A190">
        <v>7</v>
      </c>
      <c r="B190" t="s">
        <v>447</v>
      </c>
      <c r="C190" t="s">
        <v>329</v>
      </c>
      <c r="D190" t="s">
        <v>164</v>
      </c>
      <c r="E190" t="s">
        <v>437</v>
      </c>
      <c r="F190">
        <v>71</v>
      </c>
    </row>
    <row r="191" spans="1:6" ht="12.75">
      <c r="A191">
        <v>8</v>
      </c>
      <c r="B191" t="s">
        <v>448</v>
      </c>
      <c r="C191" t="s">
        <v>449</v>
      </c>
      <c r="D191" t="s">
        <v>153</v>
      </c>
      <c r="E191" t="s">
        <v>437</v>
      </c>
      <c r="F191">
        <v>71</v>
      </c>
    </row>
    <row r="192" spans="1:6" ht="12.75">
      <c r="A192">
        <v>9</v>
      </c>
      <c r="B192" t="s">
        <v>450</v>
      </c>
      <c r="C192" t="s">
        <v>163</v>
      </c>
      <c r="D192" t="s">
        <v>239</v>
      </c>
      <c r="E192" t="s">
        <v>437</v>
      </c>
      <c r="F192">
        <v>70</v>
      </c>
    </row>
    <row r="193" spans="1:6" ht="12.75">
      <c r="A193">
        <v>10</v>
      </c>
      <c r="B193" t="s">
        <v>451</v>
      </c>
      <c r="C193" t="s">
        <v>329</v>
      </c>
      <c r="D193" t="s">
        <v>218</v>
      </c>
      <c r="E193" t="s">
        <v>437</v>
      </c>
      <c r="F193">
        <v>70</v>
      </c>
    </row>
    <row r="194" spans="1:8" ht="12.75">
      <c r="A194">
        <v>11</v>
      </c>
      <c r="B194" t="s">
        <v>452</v>
      </c>
      <c r="C194" t="s">
        <v>163</v>
      </c>
      <c r="D194" t="s">
        <v>302</v>
      </c>
      <c r="E194" t="s">
        <v>437</v>
      </c>
      <c r="F194">
        <v>69</v>
      </c>
      <c r="H194" s="3">
        <f>SUM(F184:F194)/11</f>
        <v>71.27272727272727</v>
      </c>
    </row>
    <row r="195" spans="1:6" ht="12.75">
      <c r="A195">
        <v>12</v>
      </c>
      <c r="B195" t="s">
        <v>453</v>
      </c>
      <c r="C195" t="s">
        <v>454</v>
      </c>
      <c r="D195" t="s">
        <v>192</v>
      </c>
      <c r="E195" t="s">
        <v>437</v>
      </c>
      <c r="F195">
        <v>69</v>
      </c>
    </row>
    <row r="196" spans="1:6" ht="12.75">
      <c r="A196">
        <v>13</v>
      </c>
      <c r="B196" t="s">
        <v>455</v>
      </c>
      <c r="C196" t="s">
        <v>163</v>
      </c>
      <c r="D196" t="s">
        <v>308</v>
      </c>
      <c r="E196" t="s">
        <v>437</v>
      </c>
      <c r="F196">
        <v>69</v>
      </c>
    </row>
    <row r="197" spans="1:6" ht="12.75">
      <c r="A197">
        <v>14</v>
      </c>
      <c r="B197" t="s">
        <v>456</v>
      </c>
      <c r="C197" t="s">
        <v>371</v>
      </c>
      <c r="D197" t="s">
        <v>457</v>
      </c>
      <c r="E197" t="s">
        <v>437</v>
      </c>
      <c r="F197">
        <v>69</v>
      </c>
    </row>
    <row r="198" spans="1:6" ht="12.75">
      <c r="A198">
        <v>15</v>
      </c>
      <c r="B198" t="s">
        <v>458</v>
      </c>
      <c r="C198" t="s">
        <v>459</v>
      </c>
      <c r="D198" t="s">
        <v>159</v>
      </c>
      <c r="E198" t="s">
        <v>437</v>
      </c>
      <c r="F198">
        <v>68</v>
      </c>
    </row>
    <row r="199" spans="1:6" ht="12.75">
      <c r="A199">
        <v>16</v>
      </c>
      <c r="B199" t="s">
        <v>460</v>
      </c>
      <c r="C199" t="s">
        <v>163</v>
      </c>
      <c r="D199" t="s">
        <v>239</v>
      </c>
      <c r="E199" t="s">
        <v>437</v>
      </c>
      <c r="F199">
        <v>66</v>
      </c>
    </row>
    <row r="200" spans="1:6" ht="12.75">
      <c r="A200">
        <v>17</v>
      </c>
      <c r="B200" t="s">
        <v>461</v>
      </c>
      <c r="C200" t="s">
        <v>163</v>
      </c>
      <c r="D200" t="s">
        <v>194</v>
      </c>
      <c r="E200" t="s">
        <v>437</v>
      </c>
      <c r="F200">
        <v>66</v>
      </c>
    </row>
    <row r="201" spans="1:6" ht="12.75">
      <c r="A201">
        <v>18</v>
      </c>
      <c r="B201" t="s">
        <v>462</v>
      </c>
      <c r="C201" t="s">
        <v>163</v>
      </c>
      <c r="D201" t="s">
        <v>164</v>
      </c>
      <c r="E201" t="s">
        <v>437</v>
      </c>
      <c r="F201">
        <v>66</v>
      </c>
    </row>
    <row r="202" spans="1:6" ht="12.75">
      <c r="A202">
        <v>19</v>
      </c>
      <c r="B202" t="s">
        <v>463</v>
      </c>
      <c r="C202" t="s">
        <v>464</v>
      </c>
      <c r="D202" t="s">
        <v>176</v>
      </c>
      <c r="E202" t="s">
        <v>437</v>
      </c>
      <c r="F202">
        <v>64</v>
      </c>
    </row>
    <row r="203" spans="1:10" ht="12.75">
      <c r="A203">
        <v>20</v>
      </c>
      <c r="B203" t="s">
        <v>465</v>
      </c>
      <c r="C203" t="s">
        <v>163</v>
      </c>
      <c r="D203" t="s">
        <v>176</v>
      </c>
      <c r="E203" t="s">
        <v>437</v>
      </c>
      <c r="F203">
        <v>64</v>
      </c>
      <c r="I203" s="3">
        <f>SUM(F184:F203)/20</f>
        <v>69.25</v>
      </c>
      <c r="J203" s="1">
        <f>G188+H194+I203</f>
        <v>212.9227272727273</v>
      </c>
    </row>
    <row r="204" spans="1:6" ht="12.75">
      <c r="A204">
        <v>1</v>
      </c>
      <c r="B204" t="s">
        <v>466</v>
      </c>
      <c r="C204" t="s">
        <v>467</v>
      </c>
      <c r="D204" t="s">
        <v>190</v>
      </c>
      <c r="E204" t="s">
        <v>468</v>
      </c>
      <c r="F204">
        <v>78</v>
      </c>
    </row>
    <row r="205" spans="1:6" ht="12.75">
      <c r="A205">
        <v>2</v>
      </c>
      <c r="B205" t="s">
        <v>469</v>
      </c>
      <c r="C205" t="s">
        <v>470</v>
      </c>
      <c r="D205" t="s">
        <v>164</v>
      </c>
      <c r="E205" t="s">
        <v>468</v>
      </c>
      <c r="F205">
        <v>76</v>
      </c>
    </row>
    <row r="206" spans="1:6" ht="12.75">
      <c r="A206">
        <v>3</v>
      </c>
      <c r="B206" t="s">
        <v>471</v>
      </c>
      <c r="C206" t="s">
        <v>472</v>
      </c>
      <c r="D206" t="s">
        <v>166</v>
      </c>
      <c r="E206" t="s">
        <v>468</v>
      </c>
      <c r="F206">
        <v>75</v>
      </c>
    </row>
    <row r="207" spans="1:6" ht="12.75">
      <c r="A207">
        <v>4</v>
      </c>
      <c r="B207" t="s">
        <v>473</v>
      </c>
      <c r="C207" t="s">
        <v>197</v>
      </c>
      <c r="D207" t="s">
        <v>166</v>
      </c>
      <c r="E207" t="s">
        <v>468</v>
      </c>
      <c r="F207">
        <v>75</v>
      </c>
    </row>
    <row r="208" spans="1:7" ht="12.75">
      <c r="A208">
        <v>5</v>
      </c>
      <c r="B208" t="s">
        <v>474</v>
      </c>
      <c r="C208" t="s">
        <v>475</v>
      </c>
      <c r="D208" t="s">
        <v>166</v>
      </c>
      <c r="E208" t="s">
        <v>468</v>
      </c>
      <c r="F208">
        <v>74</v>
      </c>
      <c r="G208" s="3">
        <f>SUM(F204:F208)/5</f>
        <v>75.6</v>
      </c>
    </row>
    <row r="209" spans="1:6" ht="12.75">
      <c r="A209">
        <v>6</v>
      </c>
      <c r="B209" t="s">
        <v>476</v>
      </c>
      <c r="C209" t="s">
        <v>477</v>
      </c>
      <c r="D209" t="s">
        <v>166</v>
      </c>
      <c r="E209" t="s">
        <v>468</v>
      </c>
      <c r="F209">
        <v>74</v>
      </c>
    </row>
    <row r="210" spans="1:6" ht="12.75">
      <c r="A210">
        <v>7</v>
      </c>
      <c r="B210" t="s">
        <v>478</v>
      </c>
      <c r="C210" t="s">
        <v>267</v>
      </c>
      <c r="D210" t="s">
        <v>218</v>
      </c>
      <c r="E210" t="s">
        <v>468</v>
      </c>
      <c r="F210">
        <v>74</v>
      </c>
    </row>
    <row r="211" spans="1:6" ht="12.75">
      <c r="A211">
        <v>8</v>
      </c>
      <c r="B211" t="s">
        <v>479</v>
      </c>
      <c r="C211" t="s">
        <v>480</v>
      </c>
      <c r="D211" t="s">
        <v>192</v>
      </c>
      <c r="E211" t="s">
        <v>468</v>
      </c>
      <c r="F211">
        <v>72</v>
      </c>
    </row>
    <row r="212" spans="1:6" ht="12.75">
      <c r="A212">
        <v>9</v>
      </c>
      <c r="B212" t="s">
        <v>481</v>
      </c>
      <c r="C212" t="s">
        <v>329</v>
      </c>
      <c r="D212" t="s">
        <v>302</v>
      </c>
      <c r="E212" t="s">
        <v>468</v>
      </c>
      <c r="F212">
        <v>72</v>
      </c>
    </row>
    <row r="213" spans="1:6" ht="12.75">
      <c r="A213">
        <v>10</v>
      </c>
      <c r="B213" t="s">
        <v>482</v>
      </c>
      <c r="C213" t="s">
        <v>467</v>
      </c>
      <c r="D213" t="s">
        <v>166</v>
      </c>
      <c r="E213" t="s">
        <v>468</v>
      </c>
      <c r="F213">
        <v>71</v>
      </c>
    </row>
    <row r="214" spans="1:8" ht="12.75">
      <c r="A214">
        <v>11</v>
      </c>
      <c r="B214" t="s">
        <v>483</v>
      </c>
      <c r="C214" t="s">
        <v>475</v>
      </c>
      <c r="D214" t="s">
        <v>164</v>
      </c>
      <c r="E214" t="s">
        <v>468</v>
      </c>
      <c r="F214">
        <v>71</v>
      </c>
      <c r="H214" s="3">
        <f>SUM(F204:F214)/11</f>
        <v>73.81818181818181</v>
      </c>
    </row>
    <row r="215" spans="1:6" ht="12.75">
      <c r="A215">
        <v>12</v>
      </c>
      <c r="B215" t="s">
        <v>484</v>
      </c>
      <c r="C215" t="s">
        <v>485</v>
      </c>
      <c r="D215" t="s">
        <v>164</v>
      </c>
      <c r="E215" t="s">
        <v>468</v>
      </c>
      <c r="F215">
        <v>71</v>
      </c>
    </row>
    <row r="216" spans="1:6" ht="12.75">
      <c r="A216">
        <v>13</v>
      </c>
      <c r="B216" t="s">
        <v>486</v>
      </c>
      <c r="C216" t="s">
        <v>487</v>
      </c>
      <c r="D216" t="s">
        <v>164</v>
      </c>
      <c r="E216" t="s">
        <v>468</v>
      </c>
      <c r="F216">
        <v>70</v>
      </c>
    </row>
    <row r="217" spans="1:6" ht="12.75">
      <c r="A217">
        <v>14</v>
      </c>
      <c r="B217" t="s">
        <v>488</v>
      </c>
      <c r="C217" t="s">
        <v>163</v>
      </c>
      <c r="D217" t="s">
        <v>220</v>
      </c>
      <c r="E217" t="s">
        <v>468</v>
      </c>
      <c r="F217">
        <v>69</v>
      </c>
    </row>
    <row r="218" spans="1:6" ht="12.75">
      <c r="A218">
        <v>15</v>
      </c>
      <c r="B218" t="s">
        <v>489</v>
      </c>
      <c r="C218" t="s">
        <v>163</v>
      </c>
      <c r="D218" t="s">
        <v>308</v>
      </c>
      <c r="E218" t="s">
        <v>468</v>
      </c>
      <c r="F218">
        <v>69</v>
      </c>
    </row>
    <row r="219" spans="1:6" ht="12.75">
      <c r="A219">
        <v>16</v>
      </c>
      <c r="B219" t="s">
        <v>490</v>
      </c>
      <c r="C219" t="s">
        <v>491</v>
      </c>
      <c r="D219" t="s">
        <v>153</v>
      </c>
      <c r="E219" t="s">
        <v>468</v>
      </c>
      <c r="F219">
        <v>69</v>
      </c>
    </row>
    <row r="220" spans="1:6" ht="12.75">
      <c r="A220">
        <v>17</v>
      </c>
      <c r="B220" t="s">
        <v>492</v>
      </c>
      <c r="C220" t="s">
        <v>493</v>
      </c>
      <c r="D220" t="s">
        <v>164</v>
      </c>
      <c r="E220" t="s">
        <v>468</v>
      </c>
      <c r="F220">
        <v>69</v>
      </c>
    </row>
    <row r="221" spans="1:6" ht="12.75">
      <c r="A221">
        <v>18</v>
      </c>
      <c r="B221" t="s">
        <v>494</v>
      </c>
      <c r="C221" t="s">
        <v>163</v>
      </c>
      <c r="D221" t="s">
        <v>166</v>
      </c>
      <c r="E221" t="s">
        <v>468</v>
      </c>
      <c r="F221">
        <v>68</v>
      </c>
    </row>
    <row r="222" spans="1:6" ht="12.75">
      <c r="A222">
        <v>19</v>
      </c>
      <c r="B222" t="s">
        <v>495</v>
      </c>
      <c r="C222" t="s">
        <v>163</v>
      </c>
      <c r="D222" t="s">
        <v>496</v>
      </c>
      <c r="E222" t="s">
        <v>468</v>
      </c>
      <c r="F222">
        <v>68</v>
      </c>
    </row>
    <row r="223" spans="1:10" ht="12.75">
      <c r="A223">
        <v>20</v>
      </c>
      <c r="B223" t="s">
        <v>497</v>
      </c>
      <c r="C223" t="s">
        <v>163</v>
      </c>
      <c r="D223" t="s">
        <v>302</v>
      </c>
      <c r="E223" t="s">
        <v>468</v>
      </c>
      <c r="F223">
        <v>68</v>
      </c>
      <c r="I223" s="3">
        <f>SUM(F204:F223)/20</f>
        <v>71.65</v>
      </c>
      <c r="J223" s="1">
        <f>G208+H214+I223</f>
        <v>221.0681818181818</v>
      </c>
    </row>
    <row r="224" spans="1:6" ht="12.75">
      <c r="A224">
        <v>1</v>
      </c>
      <c r="B224" t="s">
        <v>499</v>
      </c>
      <c r="C224" t="s">
        <v>385</v>
      </c>
      <c r="D224" t="s">
        <v>302</v>
      </c>
      <c r="E224" t="s">
        <v>500</v>
      </c>
      <c r="F224">
        <v>71</v>
      </c>
    </row>
    <row r="225" spans="1:6" ht="12.75">
      <c r="A225">
        <v>2</v>
      </c>
      <c r="B225" t="s">
        <v>501</v>
      </c>
      <c r="C225" t="s">
        <v>197</v>
      </c>
      <c r="D225" t="s">
        <v>153</v>
      </c>
      <c r="E225" t="s">
        <v>500</v>
      </c>
      <c r="F225">
        <v>70</v>
      </c>
    </row>
    <row r="226" spans="1:6" ht="12.75">
      <c r="A226">
        <v>3</v>
      </c>
      <c r="B226" t="s">
        <v>502</v>
      </c>
      <c r="C226" t="s">
        <v>197</v>
      </c>
      <c r="D226" t="s">
        <v>166</v>
      </c>
      <c r="E226" t="s">
        <v>500</v>
      </c>
      <c r="F226">
        <v>70</v>
      </c>
    </row>
    <row r="227" spans="1:6" ht="12.75">
      <c r="A227">
        <v>4</v>
      </c>
      <c r="B227" t="s">
        <v>503</v>
      </c>
      <c r="C227" t="s">
        <v>163</v>
      </c>
      <c r="D227" t="s">
        <v>323</v>
      </c>
      <c r="E227" t="s">
        <v>500</v>
      </c>
      <c r="F227">
        <v>67</v>
      </c>
    </row>
    <row r="228" spans="1:7" ht="12.75">
      <c r="A228">
        <v>5</v>
      </c>
      <c r="B228" t="s">
        <v>504</v>
      </c>
      <c r="C228" t="s">
        <v>185</v>
      </c>
      <c r="D228" t="s">
        <v>218</v>
      </c>
      <c r="E228" t="s">
        <v>500</v>
      </c>
      <c r="F228">
        <v>67</v>
      </c>
      <c r="G228" s="3">
        <f>SUM(F224:F228)/5</f>
        <v>69</v>
      </c>
    </row>
    <row r="229" spans="1:6" ht="12.75">
      <c r="A229">
        <v>6</v>
      </c>
      <c r="B229" t="s">
        <v>505</v>
      </c>
      <c r="C229" t="s">
        <v>163</v>
      </c>
      <c r="D229" t="s">
        <v>192</v>
      </c>
      <c r="E229" t="s">
        <v>500</v>
      </c>
      <c r="F229">
        <v>67</v>
      </c>
    </row>
    <row r="230" spans="1:6" ht="12.75">
      <c r="A230">
        <v>7</v>
      </c>
      <c r="B230" t="s">
        <v>506</v>
      </c>
      <c r="C230" t="s">
        <v>197</v>
      </c>
      <c r="D230" t="s">
        <v>166</v>
      </c>
      <c r="E230" t="s">
        <v>500</v>
      </c>
      <c r="F230">
        <v>66</v>
      </c>
    </row>
    <row r="231" spans="1:6" ht="12.75">
      <c r="A231">
        <v>8</v>
      </c>
      <c r="B231" t="s">
        <v>507</v>
      </c>
      <c r="C231" t="s">
        <v>163</v>
      </c>
      <c r="D231" t="s">
        <v>195</v>
      </c>
      <c r="E231" t="s">
        <v>500</v>
      </c>
      <c r="F231">
        <v>66</v>
      </c>
    </row>
    <row r="232" spans="1:6" ht="12.75">
      <c r="A232">
        <v>9</v>
      </c>
      <c r="B232" t="s">
        <v>508</v>
      </c>
      <c r="C232" t="s">
        <v>163</v>
      </c>
      <c r="D232" t="s">
        <v>194</v>
      </c>
      <c r="E232" t="s">
        <v>500</v>
      </c>
      <c r="F232">
        <v>66</v>
      </c>
    </row>
    <row r="233" spans="1:6" ht="12.75">
      <c r="A233">
        <v>10</v>
      </c>
      <c r="B233" t="s">
        <v>509</v>
      </c>
      <c r="C233" t="s">
        <v>294</v>
      </c>
      <c r="D233" t="s">
        <v>260</v>
      </c>
      <c r="E233" t="s">
        <v>500</v>
      </c>
      <c r="F233">
        <v>66</v>
      </c>
    </row>
    <row r="234" spans="1:8" ht="12.75">
      <c r="A234">
        <v>11</v>
      </c>
      <c r="B234" t="s">
        <v>510</v>
      </c>
      <c r="C234" t="s">
        <v>511</v>
      </c>
      <c r="D234" t="s">
        <v>164</v>
      </c>
      <c r="E234" t="s">
        <v>500</v>
      </c>
      <c r="F234">
        <v>65</v>
      </c>
      <c r="H234" s="3">
        <f>SUM(F224:F234)/11</f>
        <v>67.36363636363636</v>
      </c>
    </row>
    <row r="235" spans="1:6" ht="12.75">
      <c r="A235">
        <v>12</v>
      </c>
      <c r="B235" t="s">
        <v>512</v>
      </c>
      <c r="C235" t="s">
        <v>513</v>
      </c>
      <c r="D235" t="s">
        <v>166</v>
      </c>
      <c r="E235" t="s">
        <v>500</v>
      </c>
      <c r="F235">
        <v>65</v>
      </c>
    </row>
    <row r="236" spans="1:6" ht="12.75">
      <c r="A236">
        <v>13</v>
      </c>
      <c r="B236" t="s">
        <v>514</v>
      </c>
      <c r="C236" t="s">
        <v>185</v>
      </c>
      <c r="D236" t="s">
        <v>192</v>
      </c>
      <c r="E236" t="s">
        <v>500</v>
      </c>
      <c r="F236">
        <v>65</v>
      </c>
    </row>
    <row r="237" spans="1:6" ht="12.75">
      <c r="A237">
        <v>14</v>
      </c>
      <c r="B237" t="s">
        <v>515</v>
      </c>
      <c r="C237" t="s">
        <v>197</v>
      </c>
      <c r="D237" t="s">
        <v>164</v>
      </c>
      <c r="E237" t="s">
        <v>500</v>
      </c>
      <c r="F237">
        <v>64</v>
      </c>
    </row>
    <row r="238" spans="1:6" ht="12.75">
      <c r="A238">
        <v>15</v>
      </c>
      <c r="B238" t="s">
        <v>516</v>
      </c>
      <c r="C238" t="s">
        <v>163</v>
      </c>
      <c r="D238" t="s">
        <v>195</v>
      </c>
      <c r="E238" t="s">
        <v>500</v>
      </c>
      <c r="F238">
        <v>64</v>
      </c>
    </row>
    <row r="239" spans="1:6" ht="12.75">
      <c r="A239">
        <v>16</v>
      </c>
      <c r="B239" t="s">
        <v>517</v>
      </c>
      <c r="C239" t="s">
        <v>163</v>
      </c>
      <c r="D239" t="s">
        <v>227</v>
      </c>
      <c r="E239" t="s">
        <v>500</v>
      </c>
      <c r="F239">
        <v>63</v>
      </c>
    </row>
    <row r="240" spans="1:6" ht="12.75">
      <c r="A240">
        <v>17</v>
      </c>
      <c r="B240" t="s">
        <v>518</v>
      </c>
      <c r="C240" t="s">
        <v>519</v>
      </c>
      <c r="D240" t="s">
        <v>260</v>
      </c>
      <c r="E240" t="s">
        <v>500</v>
      </c>
      <c r="F240">
        <v>63</v>
      </c>
    </row>
    <row r="241" spans="1:6" ht="12.75">
      <c r="A241">
        <v>18</v>
      </c>
      <c r="B241" t="s">
        <v>520</v>
      </c>
      <c r="C241" t="s">
        <v>521</v>
      </c>
      <c r="D241" t="s">
        <v>352</v>
      </c>
      <c r="E241" t="s">
        <v>500</v>
      </c>
      <c r="F241">
        <v>63</v>
      </c>
    </row>
    <row r="242" spans="1:6" ht="12.75">
      <c r="A242">
        <v>19</v>
      </c>
      <c r="B242" t="s">
        <v>522</v>
      </c>
      <c r="C242" t="s">
        <v>498</v>
      </c>
      <c r="D242" t="s">
        <v>176</v>
      </c>
      <c r="E242" t="s">
        <v>500</v>
      </c>
      <c r="F242">
        <v>62</v>
      </c>
    </row>
    <row r="243" spans="1:10" ht="12.75">
      <c r="A243">
        <v>20</v>
      </c>
      <c r="B243" t="s">
        <v>523</v>
      </c>
      <c r="C243" t="s">
        <v>197</v>
      </c>
      <c r="D243" t="s">
        <v>524</v>
      </c>
      <c r="E243" t="s">
        <v>500</v>
      </c>
      <c r="F243">
        <v>62</v>
      </c>
      <c r="I243" s="3">
        <f>SUM(F224:F243)/20</f>
        <v>65.6</v>
      </c>
      <c r="J243" s="1">
        <f>G228+H234+I243</f>
        <v>201.96363636363637</v>
      </c>
    </row>
    <row r="244" spans="1:6" ht="12.75">
      <c r="A244">
        <v>1</v>
      </c>
      <c r="B244" t="s">
        <v>0</v>
      </c>
      <c r="C244" t="s">
        <v>294</v>
      </c>
      <c r="D244" t="s">
        <v>166</v>
      </c>
      <c r="E244" t="s">
        <v>1</v>
      </c>
      <c r="F244">
        <v>69</v>
      </c>
    </row>
    <row r="245" spans="1:6" ht="12.75">
      <c r="A245">
        <v>2</v>
      </c>
      <c r="B245" t="s">
        <v>2</v>
      </c>
      <c r="C245" t="s">
        <v>493</v>
      </c>
      <c r="D245" t="s">
        <v>153</v>
      </c>
      <c r="E245" t="s">
        <v>1</v>
      </c>
      <c r="F245">
        <v>69</v>
      </c>
    </row>
    <row r="246" spans="1:6" ht="12.75">
      <c r="A246">
        <v>3</v>
      </c>
      <c r="B246" t="s">
        <v>3</v>
      </c>
      <c r="C246" t="s">
        <v>493</v>
      </c>
      <c r="D246" t="s">
        <v>164</v>
      </c>
      <c r="E246" t="s">
        <v>1</v>
      </c>
      <c r="F246">
        <v>68</v>
      </c>
    </row>
    <row r="247" spans="1:6" ht="12.75">
      <c r="A247">
        <v>4</v>
      </c>
      <c r="B247" t="s">
        <v>4</v>
      </c>
      <c r="C247" t="s">
        <v>158</v>
      </c>
      <c r="D247" t="s">
        <v>213</v>
      </c>
      <c r="E247" t="s">
        <v>1</v>
      </c>
      <c r="F247">
        <v>68</v>
      </c>
    </row>
    <row r="248" spans="1:7" ht="12.75">
      <c r="A248">
        <v>5</v>
      </c>
      <c r="B248" t="s">
        <v>5</v>
      </c>
      <c r="C248" t="s">
        <v>152</v>
      </c>
      <c r="D248" t="s">
        <v>164</v>
      </c>
      <c r="E248" t="s">
        <v>1</v>
      </c>
      <c r="F248">
        <v>67</v>
      </c>
      <c r="G248" s="3">
        <f>SUM(F244:F248)/5</f>
        <v>68.2</v>
      </c>
    </row>
    <row r="249" spans="1:6" ht="12.75">
      <c r="A249">
        <v>6</v>
      </c>
      <c r="B249" t="s">
        <v>6</v>
      </c>
      <c r="C249" t="s">
        <v>272</v>
      </c>
      <c r="D249" t="s">
        <v>182</v>
      </c>
      <c r="E249" t="s">
        <v>1</v>
      </c>
      <c r="F249">
        <v>66</v>
      </c>
    </row>
    <row r="250" spans="1:6" ht="12.75">
      <c r="A250">
        <v>7</v>
      </c>
      <c r="B250" t="s">
        <v>7</v>
      </c>
      <c r="C250" t="s">
        <v>313</v>
      </c>
      <c r="D250" t="s">
        <v>526</v>
      </c>
      <c r="E250" t="s">
        <v>1</v>
      </c>
      <c r="F250">
        <v>65</v>
      </c>
    </row>
    <row r="251" spans="1:6" ht="12.75">
      <c r="A251">
        <v>8</v>
      </c>
      <c r="B251" t="s">
        <v>8</v>
      </c>
      <c r="C251" t="s">
        <v>163</v>
      </c>
      <c r="D251" t="s">
        <v>164</v>
      </c>
      <c r="E251" t="s">
        <v>1</v>
      </c>
      <c r="F251">
        <v>65</v>
      </c>
    </row>
    <row r="252" spans="1:6" ht="12.75">
      <c r="A252">
        <v>9</v>
      </c>
      <c r="B252" t="s">
        <v>9</v>
      </c>
      <c r="C252" t="s">
        <v>158</v>
      </c>
      <c r="D252" t="s">
        <v>164</v>
      </c>
      <c r="E252" t="s">
        <v>1</v>
      </c>
      <c r="F252">
        <v>64</v>
      </c>
    </row>
    <row r="253" spans="1:6" ht="12.75">
      <c r="A253">
        <v>10</v>
      </c>
      <c r="B253" t="s">
        <v>10</v>
      </c>
      <c r="C253" t="s">
        <v>163</v>
      </c>
      <c r="D253" t="s">
        <v>190</v>
      </c>
      <c r="E253" t="s">
        <v>1</v>
      </c>
      <c r="F253">
        <v>63</v>
      </c>
    </row>
    <row r="254" spans="1:8" ht="12.75">
      <c r="A254">
        <v>11</v>
      </c>
      <c r="B254" t="s">
        <v>11</v>
      </c>
      <c r="C254" t="s">
        <v>163</v>
      </c>
      <c r="D254" t="s">
        <v>195</v>
      </c>
      <c r="E254" t="s">
        <v>1</v>
      </c>
      <c r="F254">
        <v>62</v>
      </c>
      <c r="H254" s="3">
        <f>SUM(F244:F254)/11</f>
        <v>66</v>
      </c>
    </row>
    <row r="255" spans="1:6" ht="12.75">
      <c r="A255">
        <v>12</v>
      </c>
      <c r="B255" t="s">
        <v>12</v>
      </c>
      <c r="C255" t="s">
        <v>163</v>
      </c>
      <c r="D255" t="s">
        <v>161</v>
      </c>
      <c r="E255" t="s">
        <v>1</v>
      </c>
      <c r="F255">
        <v>62</v>
      </c>
    </row>
    <row r="256" spans="1:6" ht="12.75">
      <c r="A256">
        <v>13</v>
      </c>
      <c r="B256" t="s">
        <v>13</v>
      </c>
      <c r="C256" t="s">
        <v>163</v>
      </c>
      <c r="D256" t="s">
        <v>220</v>
      </c>
      <c r="E256" t="s">
        <v>1</v>
      </c>
      <c r="F256">
        <v>62</v>
      </c>
    </row>
    <row r="257" spans="1:6" ht="12.75">
      <c r="A257">
        <v>14</v>
      </c>
      <c r="B257" t="s">
        <v>14</v>
      </c>
      <c r="C257" t="s">
        <v>15</v>
      </c>
      <c r="D257" t="s">
        <v>190</v>
      </c>
      <c r="E257" t="s">
        <v>1</v>
      </c>
      <c r="F257">
        <v>61</v>
      </c>
    </row>
    <row r="258" spans="1:6" ht="12.75">
      <c r="A258">
        <v>15</v>
      </c>
      <c r="B258" t="s">
        <v>16</v>
      </c>
      <c r="C258" t="s">
        <v>163</v>
      </c>
      <c r="D258" t="s">
        <v>192</v>
      </c>
      <c r="E258" t="s">
        <v>1</v>
      </c>
      <c r="F258">
        <v>60</v>
      </c>
    </row>
    <row r="259" spans="1:6" ht="12.75">
      <c r="A259">
        <v>16</v>
      </c>
      <c r="B259" t="s">
        <v>17</v>
      </c>
      <c r="C259" t="s">
        <v>163</v>
      </c>
      <c r="D259" t="s">
        <v>190</v>
      </c>
      <c r="E259" t="s">
        <v>1</v>
      </c>
      <c r="F259">
        <v>60</v>
      </c>
    </row>
    <row r="260" spans="1:6" ht="12.75">
      <c r="A260">
        <v>17</v>
      </c>
      <c r="B260" t="s">
        <v>18</v>
      </c>
      <c r="C260" t="s">
        <v>163</v>
      </c>
      <c r="D260" t="s">
        <v>161</v>
      </c>
      <c r="E260" t="s">
        <v>1</v>
      </c>
      <c r="F260">
        <v>59</v>
      </c>
    </row>
    <row r="261" spans="1:6" ht="12.75">
      <c r="A261">
        <v>18</v>
      </c>
      <c r="B261" t="s">
        <v>19</v>
      </c>
      <c r="C261" t="s">
        <v>334</v>
      </c>
      <c r="D261" t="s">
        <v>20</v>
      </c>
      <c r="E261" t="s">
        <v>1</v>
      </c>
      <c r="F261">
        <v>59</v>
      </c>
    </row>
    <row r="262" spans="1:6" ht="12.75">
      <c r="A262">
        <v>19</v>
      </c>
      <c r="B262" t="s">
        <v>21</v>
      </c>
      <c r="C262" t="s">
        <v>163</v>
      </c>
      <c r="D262" t="s">
        <v>153</v>
      </c>
      <c r="E262" t="s">
        <v>1</v>
      </c>
      <c r="F262">
        <v>59</v>
      </c>
    </row>
    <row r="263" spans="1:10" ht="12.75">
      <c r="A263">
        <v>20</v>
      </c>
      <c r="B263" t="s">
        <v>22</v>
      </c>
      <c r="C263" t="s">
        <v>163</v>
      </c>
      <c r="D263" t="s">
        <v>232</v>
      </c>
      <c r="E263" t="s">
        <v>1</v>
      </c>
      <c r="F263">
        <v>58</v>
      </c>
      <c r="I263" s="3">
        <f>SUM(F244:F263)/20</f>
        <v>63.3</v>
      </c>
      <c r="J263" s="1">
        <f>G248+H254+I263</f>
        <v>197.5</v>
      </c>
    </row>
    <row r="264" spans="1:6" ht="12.75">
      <c r="A264">
        <v>1</v>
      </c>
      <c r="B264" t="s">
        <v>23</v>
      </c>
      <c r="C264" t="s">
        <v>24</v>
      </c>
      <c r="D264" t="s">
        <v>164</v>
      </c>
      <c r="E264" t="s">
        <v>25</v>
      </c>
      <c r="F264">
        <v>71</v>
      </c>
    </row>
    <row r="265" spans="1:6" ht="12.75">
      <c r="A265">
        <v>2</v>
      </c>
      <c r="B265" t="s">
        <v>26</v>
      </c>
      <c r="C265" t="s">
        <v>27</v>
      </c>
      <c r="D265" t="s">
        <v>525</v>
      </c>
      <c r="E265" t="s">
        <v>25</v>
      </c>
      <c r="F265">
        <v>66</v>
      </c>
    </row>
    <row r="266" spans="1:6" ht="12.75">
      <c r="A266">
        <v>3</v>
      </c>
      <c r="B266" t="s">
        <v>28</v>
      </c>
      <c r="C266" t="s">
        <v>163</v>
      </c>
      <c r="D266" t="s">
        <v>164</v>
      </c>
      <c r="E266" t="s">
        <v>25</v>
      </c>
      <c r="F266">
        <v>66</v>
      </c>
    </row>
    <row r="267" spans="1:6" ht="12.75">
      <c r="A267">
        <v>4</v>
      </c>
      <c r="B267" t="s">
        <v>29</v>
      </c>
      <c r="C267" t="s">
        <v>163</v>
      </c>
      <c r="D267" t="s">
        <v>164</v>
      </c>
      <c r="E267" t="s">
        <v>25</v>
      </c>
      <c r="F267">
        <v>65</v>
      </c>
    </row>
    <row r="268" spans="1:7" ht="12.75">
      <c r="A268">
        <v>5</v>
      </c>
      <c r="B268" t="s">
        <v>30</v>
      </c>
      <c r="C268" t="s">
        <v>204</v>
      </c>
      <c r="D268" t="s">
        <v>260</v>
      </c>
      <c r="E268" t="s">
        <v>25</v>
      </c>
      <c r="F268">
        <v>63</v>
      </c>
      <c r="G268" s="3">
        <f>SUM(F264:F268)/5</f>
        <v>66.2</v>
      </c>
    </row>
    <row r="269" spans="1:6" ht="12.75">
      <c r="A269">
        <v>6</v>
      </c>
      <c r="B269" t="s">
        <v>31</v>
      </c>
      <c r="C269" t="s">
        <v>32</v>
      </c>
      <c r="D269" t="s">
        <v>166</v>
      </c>
      <c r="E269" t="s">
        <v>25</v>
      </c>
      <c r="F269">
        <v>63</v>
      </c>
    </row>
    <row r="270" spans="1:6" ht="12.75">
      <c r="A270">
        <v>7</v>
      </c>
      <c r="B270" t="s">
        <v>33</v>
      </c>
      <c r="C270" t="s">
        <v>255</v>
      </c>
      <c r="D270" t="s">
        <v>164</v>
      </c>
      <c r="E270" t="s">
        <v>25</v>
      </c>
      <c r="F270">
        <v>63</v>
      </c>
    </row>
    <row r="271" spans="1:6" ht="12.75">
      <c r="A271">
        <v>8</v>
      </c>
      <c r="B271" t="s">
        <v>34</v>
      </c>
      <c r="C271" t="s">
        <v>163</v>
      </c>
      <c r="D271" t="s">
        <v>192</v>
      </c>
      <c r="E271" t="s">
        <v>25</v>
      </c>
      <c r="F271">
        <v>62</v>
      </c>
    </row>
    <row r="272" spans="1:6" ht="12.75">
      <c r="A272">
        <v>9</v>
      </c>
      <c r="B272" t="s">
        <v>35</v>
      </c>
      <c r="C272" t="s">
        <v>36</v>
      </c>
      <c r="D272" t="s">
        <v>153</v>
      </c>
      <c r="E272" t="s">
        <v>25</v>
      </c>
      <c r="F272">
        <v>62</v>
      </c>
    </row>
    <row r="273" spans="1:6" ht="12.75">
      <c r="A273">
        <v>10</v>
      </c>
      <c r="B273" t="s">
        <v>37</v>
      </c>
      <c r="C273" t="s">
        <v>163</v>
      </c>
      <c r="D273" t="s">
        <v>400</v>
      </c>
      <c r="E273" t="s">
        <v>25</v>
      </c>
      <c r="F273">
        <v>62</v>
      </c>
    </row>
    <row r="274" spans="1:8" ht="12.75">
      <c r="A274">
        <v>11</v>
      </c>
      <c r="B274" t="s">
        <v>38</v>
      </c>
      <c r="C274" t="s">
        <v>163</v>
      </c>
      <c r="D274" t="s">
        <v>153</v>
      </c>
      <c r="E274" t="s">
        <v>25</v>
      </c>
      <c r="F274">
        <v>62</v>
      </c>
      <c r="H274" s="3">
        <f>SUM(F264:F274)/11</f>
        <v>64.0909090909091</v>
      </c>
    </row>
    <row r="275" spans="1:6" ht="12.75">
      <c r="A275">
        <v>12</v>
      </c>
      <c r="B275" t="s">
        <v>39</v>
      </c>
      <c r="C275" t="s">
        <v>163</v>
      </c>
      <c r="D275" t="s">
        <v>166</v>
      </c>
      <c r="E275" t="s">
        <v>25</v>
      </c>
      <c r="F275">
        <v>62</v>
      </c>
    </row>
    <row r="276" spans="1:6" ht="12.75">
      <c r="A276">
        <v>13</v>
      </c>
      <c r="B276" t="s">
        <v>40</v>
      </c>
      <c r="C276" t="s">
        <v>163</v>
      </c>
      <c r="D276" t="s">
        <v>246</v>
      </c>
      <c r="E276" t="s">
        <v>25</v>
      </c>
      <c r="F276">
        <v>61</v>
      </c>
    </row>
    <row r="277" spans="1:6" ht="12.75">
      <c r="A277">
        <v>14</v>
      </c>
      <c r="B277" t="s">
        <v>41</v>
      </c>
      <c r="C277" t="s">
        <v>163</v>
      </c>
      <c r="D277" t="s">
        <v>192</v>
      </c>
      <c r="E277" t="s">
        <v>25</v>
      </c>
      <c r="F277">
        <v>61</v>
      </c>
    </row>
    <row r="278" spans="1:6" ht="12.75">
      <c r="A278">
        <v>15</v>
      </c>
      <c r="B278" t="s">
        <v>42</v>
      </c>
      <c r="C278" t="s">
        <v>285</v>
      </c>
      <c r="D278" t="s">
        <v>168</v>
      </c>
      <c r="E278" t="s">
        <v>25</v>
      </c>
      <c r="F278">
        <v>61</v>
      </c>
    </row>
    <row r="279" spans="1:6" ht="12.75">
      <c r="A279">
        <v>16</v>
      </c>
      <c r="B279" t="s">
        <v>43</v>
      </c>
      <c r="C279" t="s">
        <v>163</v>
      </c>
      <c r="D279" t="s">
        <v>192</v>
      </c>
      <c r="E279" t="s">
        <v>25</v>
      </c>
      <c r="F279">
        <v>60</v>
      </c>
    </row>
    <row r="280" spans="1:6" ht="12.75">
      <c r="A280">
        <v>17</v>
      </c>
      <c r="B280" t="s">
        <v>44</v>
      </c>
      <c r="C280" t="s">
        <v>45</v>
      </c>
      <c r="D280" t="s">
        <v>232</v>
      </c>
      <c r="E280" t="s">
        <v>25</v>
      </c>
      <c r="F280">
        <v>60</v>
      </c>
    </row>
    <row r="281" spans="1:6" ht="12.75">
      <c r="A281">
        <v>18</v>
      </c>
      <c r="B281" t="s">
        <v>46</v>
      </c>
      <c r="C281" t="s">
        <v>163</v>
      </c>
      <c r="D281" t="s">
        <v>168</v>
      </c>
      <c r="E281" t="s">
        <v>25</v>
      </c>
      <c r="F281">
        <v>59</v>
      </c>
    </row>
    <row r="282" spans="1:6" ht="12.75">
      <c r="A282">
        <v>19</v>
      </c>
      <c r="B282" t="s">
        <v>47</v>
      </c>
      <c r="C282" t="s">
        <v>163</v>
      </c>
      <c r="D282" t="s">
        <v>176</v>
      </c>
      <c r="E282" t="s">
        <v>25</v>
      </c>
      <c r="F282">
        <v>59</v>
      </c>
    </row>
    <row r="283" spans="1:10" ht="12.75">
      <c r="A283">
        <v>20</v>
      </c>
      <c r="B283" t="s">
        <v>48</v>
      </c>
      <c r="C283" t="s">
        <v>163</v>
      </c>
      <c r="D283" t="s">
        <v>176</v>
      </c>
      <c r="E283" t="s">
        <v>25</v>
      </c>
      <c r="F283">
        <v>58</v>
      </c>
      <c r="I283" s="3">
        <f>SUM(F264:F283)/20</f>
        <v>62.3</v>
      </c>
      <c r="J283" s="1">
        <f>G268+H274+I283</f>
        <v>192.59090909090912</v>
      </c>
    </row>
    <row r="284" spans="1:6" ht="12.75">
      <c r="A284">
        <v>1</v>
      </c>
      <c r="B284" t="s">
        <v>49</v>
      </c>
      <c r="C284" t="s">
        <v>163</v>
      </c>
      <c r="D284" t="s">
        <v>153</v>
      </c>
      <c r="E284" t="s">
        <v>50</v>
      </c>
      <c r="F284">
        <v>69</v>
      </c>
    </row>
    <row r="285" spans="1:6" ht="12.75">
      <c r="A285">
        <v>2</v>
      </c>
      <c r="B285" t="s">
        <v>51</v>
      </c>
      <c r="C285" t="s">
        <v>334</v>
      </c>
      <c r="D285" t="s">
        <v>302</v>
      </c>
      <c r="E285" t="s">
        <v>50</v>
      </c>
      <c r="F285">
        <v>69</v>
      </c>
    </row>
    <row r="286" spans="1:6" ht="12.75">
      <c r="A286">
        <v>3</v>
      </c>
      <c r="B286" t="s">
        <v>52</v>
      </c>
      <c r="C286" t="s">
        <v>294</v>
      </c>
      <c r="D286" t="s">
        <v>166</v>
      </c>
      <c r="E286" t="s">
        <v>50</v>
      </c>
      <c r="F286">
        <v>67</v>
      </c>
    </row>
    <row r="287" spans="1:6" ht="12.75">
      <c r="A287">
        <v>4</v>
      </c>
      <c r="B287" t="s">
        <v>53</v>
      </c>
      <c r="C287" t="s">
        <v>351</v>
      </c>
      <c r="D287" t="s">
        <v>166</v>
      </c>
      <c r="E287" t="s">
        <v>50</v>
      </c>
      <c r="F287">
        <v>66</v>
      </c>
    </row>
    <row r="288" spans="1:7" ht="12.75">
      <c r="A288">
        <v>5</v>
      </c>
      <c r="B288" t="s">
        <v>54</v>
      </c>
      <c r="C288" t="s">
        <v>197</v>
      </c>
      <c r="D288" t="s">
        <v>288</v>
      </c>
      <c r="E288" t="s">
        <v>50</v>
      </c>
      <c r="F288">
        <v>65</v>
      </c>
      <c r="G288" s="3">
        <f>SUM(F284:F288)/5</f>
        <v>67.2</v>
      </c>
    </row>
    <row r="289" spans="1:6" ht="12.75">
      <c r="A289">
        <v>6</v>
      </c>
      <c r="B289" t="s">
        <v>55</v>
      </c>
      <c r="C289" t="s">
        <v>56</v>
      </c>
      <c r="D289" t="s">
        <v>195</v>
      </c>
      <c r="E289" t="s">
        <v>50</v>
      </c>
      <c r="F289">
        <v>65</v>
      </c>
    </row>
    <row r="290" spans="1:6" ht="12.75">
      <c r="A290">
        <v>7</v>
      </c>
      <c r="B290" t="s">
        <v>57</v>
      </c>
      <c r="C290" t="s">
        <v>255</v>
      </c>
      <c r="D290" t="s">
        <v>159</v>
      </c>
      <c r="E290" t="s">
        <v>50</v>
      </c>
      <c r="F290">
        <v>64</v>
      </c>
    </row>
    <row r="291" spans="1:6" ht="12.75">
      <c r="A291">
        <v>8</v>
      </c>
      <c r="B291" t="s">
        <v>58</v>
      </c>
      <c r="C291" t="s">
        <v>163</v>
      </c>
      <c r="D291" t="s">
        <v>164</v>
      </c>
      <c r="E291" t="s">
        <v>50</v>
      </c>
      <c r="F291">
        <v>63</v>
      </c>
    </row>
    <row r="292" spans="1:6" ht="12.75">
      <c r="A292">
        <v>9</v>
      </c>
      <c r="B292" t="s">
        <v>59</v>
      </c>
      <c r="C292" t="s">
        <v>351</v>
      </c>
      <c r="D292" t="s">
        <v>60</v>
      </c>
      <c r="E292" t="s">
        <v>50</v>
      </c>
      <c r="F292">
        <v>63</v>
      </c>
    </row>
    <row r="293" spans="1:6" ht="12.75">
      <c r="A293">
        <v>10</v>
      </c>
      <c r="B293" t="s">
        <v>61</v>
      </c>
      <c r="C293" t="s">
        <v>163</v>
      </c>
      <c r="D293" t="s">
        <v>166</v>
      </c>
      <c r="E293" t="s">
        <v>50</v>
      </c>
      <c r="F293">
        <v>63</v>
      </c>
    </row>
    <row r="294" spans="1:8" ht="12.75">
      <c r="A294">
        <v>11</v>
      </c>
      <c r="B294" t="s">
        <v>62</v>
      </c>
      <c r="C294" t="s">
        <v>163</v>
      </c>
      <c r="D294" t="s">
        <v>232</v>
      </c>
      <c r="E294" t="s">
        <v>50</v>
      </c>
      <c r="F294">
        <v>63</v>
      </c>
      <c r="H294" s="3">
        <f>SUM(F284:F294)/11</f>
        <v>65.18181818181819</v>
      </c>
    </row>
    <row r="295" spans="1:6" ht="12.75">
      <c r="A295">
        <v>12</v>
      </c>
      <c r="B295" t="s">
        <v>63</v>
      </c>
      <c r="C295" t="s">
        <v>187</v>
      </c>
      <c r="D295" t="s">
        <v>176</v>
      </c>
      <c r="E295" t="s">
        <v>50</v>
      </c>
      <c r="F295">
        <v>62</v>
      </c>
    </row>
    <row r="296" spans="1:6" ht="12.75">
      <c r="A296">
        <v>13</v>
      </c>
      <c r="B296" t="s">
        <v>64</v>
      </c>
      <c r="C296" t="s">
        <v>185</v>
      </c>
      <c r="D296" t="s">
        <v>164</v>
      </c>
      <c r="E296" t="s">
        <v>50</v>
      </c>
      <c r="F296">
        <v>60</v>
      </c>
    </row>
    <row r="297" spans="1:6" ht="12.75">
      <c r="A297">
        <v>14</v>
      </c>
      <c r="B297" t="s">
        <v>65</v>
      </c>
      <c r="C297" t="s">
        <v>185</v>
      </c>
      <c r="D297" t="s">
        <v>246</v>
      </c>
      <c r="E297" t="s">
        <v>50</v>
      </c>
      <c r="F297">
        <v>60</v>
      </c>
    </row>
    <row r="298" spans="1:6" ht="12.75">
      <c r="A298">
        <v>15</v>
      </c>
      <c r="B298" t="s">
        <v>66</v>
      </c>
      <c r="C298" t="s">
        <v>163</v>
      </c>
      <c r="D298" t="s">
        <v>239</v>
      </c>
      <c r="E298" t="s">
        <v>50</v>
      </c>
      <c r="F298">
        <v>60</v>
      </c>
    </row>
    <row r="299" spans="1:6" ht="12.75">
      <c r="A299">
        <v>16</v>
      </c>
      <c r="B299" t="s">
        <v>67</v>
      </c>
      <c r="C299" t="s">
        <v>163</v>
      </c>
      <c r="D299" t="s">
        <v>164</v>
      </c>
      <c r="E299" t="s">
        <v>50</v>
      </c>
      <c r="F299">
        <v>60</v>
      </c>
    </row>
    <row r="300" spans="1:6" ht="12.75">
      <c r="A300">
        <v>17</v>
      </c>
      <c r="B300" t="s">
        <v>68</v>
      </c>
      <c r="C300" t="s">
        <v>163</v>
      </c>
      <c r="D300" t="s">
        <v>194</v>
      </c>
      <c r="E300" t="s">
        <v>50</v>
      </c>
      <c r="F300">
        <v>59</v>
      </c>
    </row>
    <row r="301" spans="1:6" ht="12.75">
      <c r="A301">
        <v>18</v>
      </c>
      <c r="B301" t="s">
        <v>69</v>
      </c>
      <c r="C301" t="s">
        <v>70</v>
      </c>
      <c r="D301" t="s">
        <v>153</v>
      </c>
      <c r="E301" t="s">
        <v>50</v>
      </c>
      <c r="F301">
        <v>59</v>
      </c>
    </row>
    <row r="302" spans="1:6" ht="12.75">
      <c r="A302">
        <v>19</v>
      </c>
      <c r="B302" t="s">
        <v>71</v>
      </c>
      <c r="C302" t="s">
        <v>163</v>
      </c>
      <c r="D302" t="s">
        <v>168</v>
      </c>
      <c r="E302" t="s">
        <v>50</v>
      </c>
      <c r="F302">
        <v>59</v>
      </c>
    </row>
    <row r="303" spans="1:10" ht="12.75">
      <c r="A303">
        <v>20</v>
      </c>
      <c r="B303" t="s">
        <v>72</v>
      </c>
      <c r="C303" t="s">
        <v>163</v>
      </c>
      <c r="D303" t="s">
        <v>195</v>
      </c>
      <c r="E303" t="s">
        <v>50</v>
      </c>
      <c r="F303">
        <v>58</v>
      </c>
      <c r="I303" s="3">
        <f>SUM(F284:F303)/20</f>
        <v>62.7</v>
      </c>
      <c r="J303" s="1">
        <f>G288+H294+I303</f>
        <v>195.08181818181816</v>
      </c>
    </row>
    <row r="304" spans="1:6" ht="12.75">
      <c r="A304">
        <v>1</v>
      </c>
      <c r="B304" t="s">
        <v>73</v>
      </c>
      <c r="C304" t="s">
        <v>74</v>
      </c>
      <c r="D304" t="s">
        <v>246</v>
      </c>
      <c r="E304" t="s">
        <v>75</v>
      </c>
      <c r="F304">
        <v>79</v>
      </c>
    </row>
    <row r="305" spans="1:6" ht="12.75">
      <c r="A305">
        <v>2</v>
      </c>
      <c r="B305" t="s">
        <v>76</v>
      </c>
      <c r="C305" t="s">
        <v>77</v>
      </c>
      <c r="D305" t="s">
        <v>182</v>
      </c>
      <c r="E305" t="s">
        <v>75</v>
      </c>
      <c r="F305">
        <v>77</v>
      </c>
    </row>
    <row r="306" spans="1:6" ht="12.75">
      <c r="A306">
        <v>3</v>
      </c>
      <c r="B306" t="s">
        <v>78</v>
      </c>
      <c r="C306" t="s">
        <v>79</v>
      </c>
      <c r="D306" t="s">
        <v>194</v>
      </c>
      <c r="E306" t="s">
        <v>75</v>
      </c>
      <c r="F306">
        <v>75</v>
      </c>
    </row>
    <row r="307" spans="1:6" ht="12.75">
      <c r="A307">
        <v>4</v>
      </c>
      <c r="B307" t="s">
        <v>80</v>
      </c>
      <c r="C307" t="s">
        <v>285</v>
      </c>
      <c r="D307" t="s">
        <v>182</v>
      </c>
      <c r="E307" t="s">
        <v>75</v>
      </c>
      <c r="F307">
        <v>74</v>
      </c>
    </row>
    <row r="308" spans="1:7" ht="12.75">
      <c r="A308">
        <v>5</v>
      </c>
      <c r="B308" t="s">
        <v>81</v>
      </c>
      <c r="C308" t="s">
        <v>267</v>
      </c>
      <c r="D308" t="s">
        <v>20</v>
      </c>
      <c r="E308" t="s">
        <v>75</v>
      </c>
      <c r="F308">
        <v>74</v>
      </c>
      <c r="G308" s="3">
        <f>SUM(F304:F308)/5</f>
        <v>75.8</v>
      </c>
    </row>
    <row r="309" spans="1:6" ht="12.75">
      <c r="A309">
        <v>6</v>
      </c>
      <c r="B309" t="s">
        <v>82</v>
      </c>
      <c r="C309" t="s">
        <v>163</v>
      </c>
      <c r="D309" t="s">
        <v>239</v>
      </c>
      <c r="E309" t="s">
        <v>75</v>
      </c>
      <c r="F309">
        <v>73</v>
      </c>
    </row>
    <row r="310" spans="1:6" ht="12.75">
      <c r="A310">
        <v>7</v>
      </c>
      <c r="B310" t="s">
        <v>83</v>
      </c>
      <c r="C310" t="s">
        <v>521</v>
      </c>
      <c r="D310" t="s">
        <v>164</v>
      </c>
      <c r="E310" t="s">
        <v>75</v>
      </c>
      <c r="F310">
        <v>72</v>
      </c>
    </row>
    <row r="311" spans="1:6" ht="12.75">
      <c r="A311">
        <v>8</v>
      </c>
      <c r="B311" t="s">
        <v>84</v>
      </c>
      <c r="C311" t="s">
        <v>163</v>
      </c>
      <c r="D311" t="s">
        <v>153</v>
      </c>
      <c r="E311" t="s">
        <v>75</v>
      </c>
      <c r="F311">
        <v>72</v>
      </c>
    </row>
    <row r="312" spans="1:6" ht="12.75">
      <c r="A312">
        <v>9</v>
      </c>
      <c r="B312" t="s">
        <v>85</v>
      </c>
      <c r="C312" t="s">
        <v>272</v>
      </c>
      <c r="D312" t="s">
        <v>166</v>
      </c>
      <c r="E312" t="s">
        <v>75</v>
      </c>
      <c r="F312">
        <v>72</v>
      </c>
    </row>
    <row r="313" spans="1:6" ht="12.75">
      <c r="A313">
        <v>10</v>
      </c>
      <c r="B313" t="s">
        <v>86</v>
      </c>
      <c r="C313" t="s">
        <v>87</v>
      </c>
      <c r="D313" t="s">
        <v>223</v>
      </c>
      <c r="E313" t="s">
        <v>75</v>
      </c>
      <c r="F313">
        <v>72</v>
      </c>
    </row>
    <row r="314" spans="1:8" ht="12.75">
      <c r="A314">
        <v>11</v>
      </c>
      <c r="B314" t="s">
        <v>88</v>
      </c>
      <c r="C314" t="s">
        <v>89</v>
      </c>
      <c r="D314" t="s">
        <v>188</v>
      </c>
      <c r="E314" t="s">
        <v>75</v>
      </c>
      <c r="F314">
        <v>72</v>
      </c>
      <c r="H314" s="3">
        <f>SUM(F304:F314)/11</f>
        <v>73.81818181818181</v>
      </c>
    </row>
    <row r="315" spans="1:6" ht="12.75">
      <c r="A315">
        <v>12</v>
      </c>
      <c r="B315" t="s">
        <v>90</v>
      </c>
      <c r="C315" t="s">
        <v>197</v>
      </c>
      <c r="D315" t="s">
        <v>260</v>
      </c>
      <c r="E315" t="s">
        <v>75</v>
      </c>
      <c r="F315">
        <v>71</v>
      </c>
    </row>
    <row r="316" spans="1:6" ht="12.75">
      <c r="A316">
        <v>13</v>
      </c>
      <c r="B316" t="s">
        <v>91</v>
      </c>
      <c r="C316" t="s">
        <v>163</v>
      </c>
      <c r="D316" t="s">
        <v>174</v>
      </c>
      <c r="E316" t="s">
        <v>75</v>
      </c>
      <c r="F316">
        <v>71</v>
      </c>
    </row>
    <row r="317" spans="1:6" ht="12.75">
      <c r="A317">
        <v>14</v>
      </c>
      <c r="B317" t="s">
        <v>92</v>
      </c>
      <c r="C317" t="s">
        <v>152</v>
      </c>
      <c r="D317" t="s">
        <v>170</v>
      </c>
      <c r="E317" t="s">
        <v>75</v>
      </c>
      <c r="F317">
        <v>70</v>
      </c>
    </row>
    <row r="318" spans="1:6" ht="12.75">
      <c r="A318">
        <v>15</v>
      </c>
      <c r="B318" t="s">
        <v>93</v>
      </c>
      <c r="C318" t="s">
        <v>163</v>
      </c>
      <c r="D318" t="s">
        <v>194</v>
      </c>
      <c r="E318" t="s">
        <v>75</v>
      </c>
      <c r="F318">
        <v>70</v>
      </c>
    </row>
    <row r="319" spans="1:6" ht="12.75">
      <c r="A319">
        <v>16</v>
      </c>
      <c r="B319" t="s">
        <v>94</v>
      </c>
      <c r="C319" t="s">
        <v>163</v>
      </c>
      <c r="D319" t="s">
        <v>168</v>
      </c>
      <c r="E319" t="s">
        <v>75</v>
      </c>
      <c r="F319">
        <v>69</v>
      </c>
    </row>
    <row r="320" spans="1:6" ht="12.75">
      <c r="A320">
        <v>17</v>
      </c>
      <c r="B320" t="s">
        <v>95</v>
      </c>
      <c r="C320" t="s">
        <v>163</v>
      </c>
      <c r="D320" t="s">
        <v>239</v>
      </c>
      <c r="E320" t="s">
        <v>75</v>
      </c>
      <c r="F320">
        <v>69</v>
      </c>
    </row>
    <row r="321" spans="1:6" ht="12.75">
      <c r="A321">
        <v>18</v>
      </c>
      <c r="B321" t="s">
        <v>96</v>
      </c>
      <c r="C321" t="s">
        <v>278</v>
      </c>
      <c r="D321" t="s">
        <v>213</v>
      </c>
      <c r="E321" t="s">
        <v>75</v>
      </c>
      <c r="F321">
        <v>69</v>
      </c>
    </row>
    <row r="322" spans="1:6" ht="12.75">
      <c r="A322">
        <v>19</v>
      </c>
      <c r="B322" t="s">
        <v>97</v>
      </c>
      <c r="C322" t="s">
        <v>163</v>
      </c>
      <c r="D322" t="s">
        <v>218</v>
      </c>
      <c r="E322" t="s">
        <v>75</v>
      </c>
      <c r="F322">
        <v>69</v>
      </c>
    </row>
    <row r="323" spans="1:10" ht="12.75">
      <c r="A323">
        <v>20</v>
      </c>
      <c r="B323" t="s">
        <v>98</v>
      </c>
      <c r="C323" t="s">
        <v>163</v>
      </c>
      <c r="D323" t="s">
        <v>161</v>
      </c>
      <c r="E323" t="s">
        <v>75</v>
      </c>
      <c r="F323">
        <v>67</v>
      </c>
      <c r="I323" s="3">
        <f>SUM(F304:F323)/20</f>
        <v>71.85</v>
      </c>
      <c r="J323" s="1">
        <f>G308+H314+I323</f>
        <v>221.46818181818182</v>
      </c>
    </row>
    <row r="326" spans="5:6" ht="12.75">
      <c r="E326" t="s">
        <v>75</v>
      </c>
      <c r="F326" s="1">
        <v>221.46818181818182</v>
      </c>
    </row>
    <row r="327" spans="5:6" ht="12.75">
      <c r="E327" t="s">
        <v>468</v>
      </c>
      <c r="F327" s="1">
        <v>221.0681818181818</v>
      </c>
    </row>
    <row r="328" spans="5:6" ht="12.75">
      <c r="E328" t="s">
        <v>263</v>
      </c>
      <c r="F328" s="1">
        <v>216.19090909090912</v>
      </c>
    </row>
    <row r="329" spans="5:6" ht="12.75">
      <c r="E329" t="s">
        <v>437</v>
      </c>
      <c r="F329" s="1">
        <v>212.9227272727273</v>
      </c>
    </row>
    <row r="330" spans="5:6" ht="12.75">
      <c r="E330" t="s">
        <v>235</v>
      </c>
      <c r="F330" s="1">
        <v>212.47272727272727</v>
      </c>
    </row>
    <row r="331" spans="5:6" ht="12.75">
      <c r="E331" t="s">
        <v>386</v>
      </c>
      <c r="F331" s="1">
        <v>211.9681818181818</v>
      </c>
    </row>
    <row r="332" spans="5:6" ht="12.75">
      <c r="E332" t="s">
        <v>298</v>
      </c>
      <c r="F332" s="1">
        <v>204.36363636363635</v>
      </c>
    </row>
    <row r="333" spans="5:6" ht="12.75">
      <c r="E333" t="s">
        <v>198</v>
      </c>
      <c r="F333" s="1">
        <v>203.6727272727273</v>
      </c>
    </row>
    <row r="334" spans="5:6" ht="12.75">
      <c r="E334" t="s">
        <v>500</v>
      </c>
      <c r="F334" s="1">
        <v>201.96363636363637</v>
      </c>
    </row>
    <row r="335" spans="5:6" ht="12.75">
      <c r="E335" t="s">
        <v>357</v>
      </c>
      <c r="F335" s="1">
        <v>201.9181818181818</v>
      </c>
    </row>
    <row r="336" spans="5:6" ht="12.75">
      <c r="E336" t="s">
        <v>327</v>
      </c>
      <c r="F336" s="1">
        <v>198.27272727272725</v>
      </c>
    </row>
    <row r="337" spans="5:6" ht="12.75">
      <c r="E337" t="s">
        <v>411</v>
      </c>
      <c r="F337" s="1">
        <v>198.04545454545456</v>
      </c>
    </row>
    <row r="338" spans="5:6" ht="12.75">
      <c r="E338" t="s">
        <v>154</v>
      </c>
      <c r="F338" s="1">
        <v>197.59090909090912</v>
      </c>
    </row>
    <row r="339" spans="5:6" ht="12.75">
      <c r="E339" t="s">
        <v>1</v>
      </c>
      <c r="F339" s="1">
        <v>197.5</v>
      </c>
    </row>
    <row r="340" spans="5:6" ht="12.75">
      <c r="E340" t="s">
        <v>50</v>
      </c>
      <c r="F340" s="1">
        <v>195.08181818181816</v>
      </c>
    </row>
    <row r="341" spans="5:6" ht="12.75">
      <c r="E341" t="s">
        <v>25</v>
      </c>
      <c r="F341" s="1">
        <v>192.59090909090912</v>
      </c>
    </row>
  </sheetData>
  <autoFilter ref="A1:Q323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Serg</cp:lastModifiedBy>
  <dcterms:created xsi:type="dcterms:W3CDTF">2014-01-23T14:22:48Z</dcterms:created>
  <dcterms:modified xsi:type="dcterms:W3CDTF">2014-01-23T16:03:33Z</dcterms:modified>
  <cp:category/>
  <cp:version/>
  <cp:contentType/>
  <cp:contentStatus/>
</cp:coreProperties>
</file>